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PC_KANCELÁŘ_2023-GUŇKA\ZAKÁZKY_PPS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43-2023 - Multifunkční dů...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'43-2023 - Multifunkční dů...'!$C$131:$K$198</definedName>
    <definedName name="_xlnm.Print_Area" localSheetId="1">'43-2023 - Multifunkční dů...'!$C$4:$J$76,'43-2023 - Multifunkční dů...'!$C$82:$J$111,'43-2023 - Multifunkční dů...'!$C$117:$K$198</definedName>
    <definedName name="_xlnm.Print_Titles" localSheetId="1">'43-2023 - Multifunkční dů...'!$131:$131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9"/>
  <c r="J128"/>
  <c r="F128"/>
  <c r="F126"/>
  <c r="E124"/>
  <c r="J94"/>
  <c r="J93"/>
  <c r="F93"/>
  <c r="F91"/>
  <c r="E89"/>
  <c r="J20"/>
  <c r="E20"/>
  <c r="F94"/>
  <c r="J19"/>
  <c r="J14"/>
  <c r="J126"/>
  <c r="E7"/>
  <c r="E85"/>
  <c i="1" r="L90"/>
  <c r="AM90"/>
  <c r="AM89"/>
  <c r="L89"/>
  <c r="AM87"/>
  <c r="L87"/>
  <c r="L85"/>
  <c r="L84"/>
  <c i="2" r="BK186"/>
  <c r="J141"/>
  <c r="BK185"/>
  <c r="BK137"/>
  <c r="BK191"/>
  <c r="J186"/>
  <c r="J178"/>
  <c r="J188"/>
  <c r="J151"/>
  <c r="J138"/>
  <c r="J142"/>
  <c r="J181"/>
  <c i="1" r="AS95"/>
  <c i="2" r="J189"/>
  <c r="J174"/>
  <c r="J162"/>
  <c r="BK151"/>
  <c r="J175"/>
  <c r="J179"/>
  <c r="BK160"/>
  <c r="BK153"/>
  <c r="J147"/>
  <c r="J182"/>
  <c r="J148"/>
  <c r="BK180"/>
  <c r="BK146"/>
  <c r="BK173"/>
  <c r="J159"/>
  <c r="J185"/>
  <c r="J139"/>
  <c r="J194"/>
  <c r="J184"/>
  <c r="BK156"/>
  <c r="J164"/>
  <c r="BK197"/>
  <c r="J187"/>
  <c r="BK183"/>
  <c r="BK159"/>
  <c r="BK193"/>
  <c r="BK177"/>
  <c r="J198"/>
  <c r="BK178"/>
  <c r="J150"/>
  <c r="J155"/>
  <c r="J166"/>
  <c r="J195"/>
  <c r="J163"/>
  <c r="J136"/>
  <c r="BK181"/>
  <c r="BK192"/>
  <c r="BK138"/>
  <c r="BK170"/>
  <c r="BK143"/>
  <c r="J183"/>
  <c r="BK195"/>
  <c r="BK179"/>
  <c r="J157"/>
  <c r="J145"/>
  <c r="J135"/>
  <c r="J176"/>
  <c r="BK162"/>
  <c r="BK135"/>
  <c r="J153"/>
  <c r="J193"/>
  <c r="J170"/>
  <c r="J173"/>
  <c r="J137"/>
  <c r="J169"/>
  <c r="J197"/>
  <c r="BK147"/>
  <c r="BK175"/>
  <c r="BK198"/>
  <c r="BK141"/>
  <c r="BK136"/>
  <c r="BK169"/>
  <c r="J192"/>
  <c r="BK155"/>
  <c r="BK142"/>
  <c r="BK190"/>
  <c r="BK148"/>
  <c r="J156"/>
  <c r="BK140"/>
  <c r="BK184"/>
  <c r="J160"/>
  <c r="BK176"/>
  <c r="J146"/>
  <c r="BK174"/>
  <c r="BK149"/>
  <c r="BK139"/>
  <c r="BK144"/>
  <c r="BK187"/>
  <c r="BK182"/>
  <c r="J140"/>
  <c r="J180"/>
  <c r="J149"/>
  <c r="BK157"/>
  <c r="BK164"/>
  <c r="J144"/>
  <c r="BK163"/>
  <c r="BK150"/>
  <c r="BK189"/>
  <c r="BK166"/>
  <c r="J191"/>
  <c r="BK188"/>
  <c r="BK145"/>
  <c r="BK194"/>
  <c r="J143"/>
  <c r="J190"/>
  <c r="J177"/>
  <c l="1" r="T161"/>
  <c r="BK134"/>
  <c r="J134"/>
  <c r="J100"/>
  <c r="BK158"/>
  <c r="J158"/>
  <c r="J103"/>
  <c r="P168"/>
  <c r="P167"/>
  <c r="R158"/>
  <c r="R168"/>
  <c r="R167"/>
  <c r="T154"/>
  <c r="BK161"/>
  <c r="J161"/>
  <c r="J104"/>
  <c r="BK168"/>
  <c r="J168"/>
  <c r="J107"/>
  <c r="T168"/>
  <c r="T167"/>
  <c r="BK196"/>
  <c r="J196"/>
  <c r="J110"/>
  <c r="P134"/>
  <c r="P133"/>
  <c r="T172"/>
  <c r="T171"/>
  <c r="BK154"/>
  <c r="J154"/>
  <c r="J102"/>
  <c r="P158"/>
  <c r="R161"/>
  <c r="R172"/>
  <c r="R171"/>
  <c r="P196"/>
  <c r="R134"/>
  <c r="R133"/>
  <c r="R132"/>
  <c r="P154"/>
  <c r="P161"/>
  <c r="P172"/>
  <c r="P171"/>
  <c r="R196"/>
  <c r="T134"/>
  <c r="R154"/>
  <c r="T158"/>
  <c r="BK172"/>
  <c r="J172"/>
  <c r="J109"/>
  <c r="T196"/>
  <c r="BK152"/>
  <c r="J152"/>
  <c r="J101"/>
  <c r="BK165"/>
  <c r="J165"/>
  <c r="J105"/>
  <c r="BE138"/>
  <c r="BE181"/>
  <c r="BE183"/>
  <c r="BE198"/>
  <c r="BE173"/>
  <c r="BE185"/>
  <c r="BE192"/>
  <c r="BE144"/>
  <c r="BE149"/>
  <c r="BE159"/>
  <c r="BE186"/>
  <c r="BE140"/>
  <c r="BE157"/>
  <c r="BE164"/>
  <c r="BE179"/>
  <c r="BE180"/>
  <c r="BE188"/>
  <c r="E120"/>
  <c r="BE143"/>
  <c r="BE153"/>
  <c r="BE155"/>
  <c r="BE175"/>
  <c r="BE189"/>
  <c r="J91"/>
  <c r="F129"/>
  <c r="BE150"/>
  <c r="BE160"/>
  <c r="BE162"/>
  <c r="BE169"/>
  <c r="BE191"/>
  <c r="BE194"/>
  <c r="BE166"/>
  <c r="BE176"/>
  <c r="BE135"/>
  <c r="BE137"/>
  <c r="BE151"/>
  <c r="BE178"/>
  <c r="BE184"/>
  <c r="BE145"/>
  <c r="BE182"/>
  <c r="BE187"/>
  <c r="BE190"/>
  <c r="BE193"/>
  <c r="BE195"/>
  <c r="BE197"/>
  <c r="BE148"/>
  <c r="BE156"/>
  <c r="BE163"/>
  <c r="BE170"/>
  <c r="BE174"/>
  <c r="BE177"/>
  <c r="BE136"/>
  <c r="BE139"/>
  <c r="BE141"/>
  <c r="BE142"/>
  <c r="BE146"/>
  <c r="BE147"/>
  <c r="F36"/>
  <c i="1" r="BA96"/>
  <c r="BA95"/>
  <c r="BA94"/>
  <c r="W30"/>
  <c i="2" r="F39"/>
  <c i="1" r="BD96"/>
  <c r="BD95"/>
  <c r="BD94"/>
  <c r="W33"/>
  <c i="2" r="F38"/>
  <c i="1" r="BC96"/>
  <c r="BC95"/>
  <c r="AY95"/>
  <c i="2" r="F37"/>
  <c i="1" r="BB96"/>
  <c r="BB95"/>
  <c r="AX95"/>
  <c r="AS94"/>
  <c i="2" r="J36"/>
  <c i="1" r="AW96"/>
  <c i="2" l="1" r="P132"/>
  <c i="1" r="AU96"/>
  <c i="2" r="T133"/>
  <c r="T132"/>
  <c r="BK133"/>
  <c r="J133"/>
  <c r="J99"/>
  <c r="BK171"/>
  <c r="J171"/>
  <c r="J108"/>
  <c r="BK167"/>
  <c r="J167"/>
  <c r="J106"/>
  <c i="1" r="AU95"/>
  <c r="AU94"/>
  <c r="BB94"/>
  <c r="W31"/>
  <c r="AW94"/>
  <c r="AK30"/>
  <c r="BC94"/>
  <c r="AY94"/>
  <c i="2" r="F35"/>
  <c i="1" r="AZ96"/>
  <c r="AZ95"/>
  <c r="AV95"/>
  <c i="2" r="J35"/>
  <c i="1" r="AV96"/>
  <c r="AT96"/>
  <c r="AW95"/>
  <c i="2" l="1" r="BK132"/>
  <c r="J132"/>
  <c r="J32"/>
  <c i="1" r="AG96"/>
  <c r="AG95"/>
  <c r="AG94"/>
  <c r="AK26"/>
  <c r="AT95"/>
  <c r="AX94"/>
  <c r="AZ94"/>
  <c r="W29"/>
  <c r="W32"/>
  <c i="2" l="1" r="J41"/>
  <c r="J98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<sst xmlns="http://schemas.openxmlformats.org/spreadsheetml/2006/main">
  <si>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</si>
  <si>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</si>
  <si>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</si>
  <si>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</si>
  <si>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{0b173f53-9702-4fbc-bb0a-788c2dacab53}</t>
  </si>
  <si>
    <t xml:space="preserve">&gt;&gt;  skryté sloupce  &lt;&lt;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</si>
  <si>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</si>
  <si>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</si>
  <si>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</si>
  <si>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</si>
  <si>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</si>
  <si>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</si>
  <si>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</si>
  <si>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43/2023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</si>
  <si>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</si>
  <si>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</si>
  <si>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Multifunkční dům Muglinov - IO 04 - PŘÍPOJKA PLYNU</t>
  </si>
  <si>
    <t>KSO:</t>
  </si>
  <si>
    <t>CC-CZ:</t>
  </si>
  <si>
    <t>Místo:</t>
  </si>
  <si>
    <t xml:space="preserve">Slezská Ostrava, ul. Hladnovská, Betonářská </t>
  </si>
  <si>
    <t>Datum:</t>
  </si>
  <si>
    <t>18. 8. 2023</t>
  </si>
  <si>
    <t>Zadavatel:</t>
  </si>
  <si>
    <t>IČ:</t>
  </si>
  <si>
    <t>Statutární město Ostrava</t>
  </si>
  <si>
    <t>DIČ:</t>
  </si>
  <si>
    <t>Uchazeč:</t>
  </si>
  <si>
    <t>Vyplň údaj</t>
  </si>
  <si>
    <t>Projektant:</t>
  </si>
  <si>
    <t>Ivo Neužil</t>
  </si>
  <si>
    <t>True</t>
  </si>
  <si>
    <t>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</si>
  <si>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</si>
  <si>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</si>
  <si>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</si>
  <si>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</si>
  <si>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</si>
  <si>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</si>
  <si>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</si>
  <si>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</si>
  <si>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</si>
  <si>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</si>
  <si>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</si>
  <si>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</si>
  <si>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</si>
  <si>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</si>
  <si>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</si>
  <si>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</si>
  <si>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</si>
  <si>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</si>
  <si>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</si>
  <si>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</si>
  <si>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</si>
  <si>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</si>
  <si>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</si>
  <si>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</si>
  <si>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</si>
  <si>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</si>
  <si>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</si>
  <si>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</si>
  <si>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</si>
  <si>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</si>
  <si>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</si>
  <si>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</si>
  <si>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</si>
  <si>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</si>
  <si>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</si>
  <si>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</si>
  <si>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</si>
  <si>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</si>
  <si>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</si>
  <si>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</si>
  <si>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</si>
  <si>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</si>
  <si>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</si>
  <si>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</si>
  <si>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</si>
  <si>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</si>
  <si>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</si>
  <si>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{fb5d7b37-4cc3-49ab-9997-88093fad97c2}</t>
  </si>
  <si>
    <t>2</t>
  </si>
  <si>
    <t>/</t>
  </si>
  <si>
    <t>Soupis</t>
  </si>
  <si>
    <t>{701fd5c7-79b3-4880-a511-f117950c5e61}</t>
  </si>
  <si>
    <t>KRYCÍ LIST SOUPISU PRACÍ</t>
  </si>
  <si>
    <t>Objekt:</t>
  </si>
  <si>
    <t>43/2023 - Multifunkční dům Muglinov - IO 04 - PŘÍPOJKA PLYNU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</si>
  <si>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</si>
  <si>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</si>
  <si>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</si>
  <si>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</si>
  <si>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</si>
  <si>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</si>
  <si>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</si>
  <si>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</si>
  <si>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</si>
  <si>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</si>
  <si>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</si>
  <si>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</si>
  <si>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</si>
  <si>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</si>
  <si>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</si>
  <si>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>M - Práce a dodávky M</t>
  </si>
  <si>
    <t xml:space="preserve">    23-M - Montáže potrubí</t>
  </si>
  <si>
    <t>904 - HZS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</si>
  <si>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</si>
  <si>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</si>
  <si>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</si>
  <si>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</si>
  <si>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</si>
  <si>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</si>
  <si>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</si>
  <si>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</si>
  <si>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</si>
  <si>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</si>
  <si>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</si>
  <si>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</si>
  <si>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</si>
  <si>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</si>
  <si>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</si>
  <si>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</si>
  <si>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</si>
  <si>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</si>
  <si>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113154124</t>
  </si>
  <si>
    <t>Frézování živičného krytu tl 100 mm pruh š přes 0,5 do 1 m pl do 500 m2 bez překážek v trase</t>
  </si>
  <si>
    <t>m2</t>
  </si>
  <si>
    <t>CS ÚRS 2023 02</t>
  </si>
  <si>
    <t>4</t>
  </si>
  <si>
    <t>777366377</t>
  </si>
  <si>
    <t>131213711</t>
  </si>
  <si>
    <t>Hloubení zapažených jam v soudržných horninách třídy těžitelnosti I skupiny 3 ručně</t>
  </si>
  <si>
    <t>m3</t>
  </si>
  <si>
    <t>283610291</t>
  </si>
  <si>
    <t>3</t>
  </si>
  <si>
    <t>132212121</t>
  </si>
  <si>
    <t>Hloubení zapažených rýh šířky do 800 mm v soudržných horninách třídy těžitelnosti I skupiny 3 ručně</t>
  </si>
  <si>
    <t>1282001078</t>
  </si>
  <si>
    <t>151101101</t>
  </si>
  <si>
    <t>Zřízení příložného pažení a rozepření stěn rýh hl do 2 m</t>
  </si>
  <si>
    <t>2072048228</t>
  </si>
  <si>
    <t>5</t>
  </si>
  <si>
    <t>151101111</t>
  </si>
  <si>
    <t>Odstranění příložného pažení a rozepření stěn rýh hl do 2 m</t>
  </si>
  <si>
    <t>-1686496183</t>
  </si>
  <si>
    <t>6</t>
  </si>
  <si>
    <t>162211311</t>
  </si>
  <si>
    <t>Vodorovné přemístění výkopku z horniny třídy těžitelnosti I skupiny 1 až 3 stavebním kolečkem do 10 m</t>
  </si>
  <si>
    <t>-1219805899</t>
  </si>
  <si>
    <t>7</t>
  </si>
  <si>
    <t>162211319</t>
  </si>
  <si>
    <t>Příplatek k vodorovnému přemístění výkopku z horniny třídy těžitelnosti I skupiny 1 až 3 stavebním kolečkem za každých dalších 10 m</t>
  </si>
  <si>
    <t>242157478</t>
  </si>
  <si>
    <t>8</t>
  </si>
  <si>
    <t>162751117</t>
  </si>
  <si>
    <t>Vodorovné přemístění přes do 10000 m výkopku/sypaniny z horniny třídy těžitelnosti I skupiny 1 až 3</t>
  </si>
  <si>
    <t>1301106605</t>
  </si>
  <si>
    <t>9</t>
  </si>
  <si>
    <t>167151101</t>
  </si>
  <si>
    <t>Nakládání výkopku z hornin třídy těžitelnosti I skupiny 1 až 3 do 100 m3</t>
  </si>
  <si>
    <t>-1299193440</t>
  </si>
  <si>
    <t>10</t>
  </si>
  <si>
    <t>171201221</t>
  </si>
  <si>
    <t>Poplatek za uložení na skládce (skládkovné) zeminy a kamení kód odpadu 17 05 04</t>
  </si>
  <si>
    <t>t</t>
  </si>
  <si>
    <t>-649825933</t>
  </si>
  <si>
    <t>11</t>
  </si>
  <si>
    <t>171251201</t>
  </si>
  <si>
    <t>Uložení sypaniny na skládky nebo meziskládky</t>
  </si>
  <si>
    <t>774390324</t>
  </si>
  <si>
    <t>12</t>
  </si>
  <si>
    <t>174151101</t>
  </si>
  <si>
    <t>Zásyp jam, šachet rýh nebo kolem objektů sypaninou se zhutněním</t>
  </si>
  <si>
    <t>-386788065</t>
  </si>
  <si>
    <t>13</t>
  </si>
  <si>
    <t>175151101</t>
  </si>
  <si>
    <t>Obsypání potrubí strojně sypaninou bez prohození, uloženou do 3 m</t>
  </si>
  <si>
    <t>-1324640232</t>
  </si>
  <si>
    <t>14</t>
  </si>
  <si>
    <t>M</t>
  </si>
  <si>
    <t>SPC1</t>
  </si>
  <si>
    <t>Vytýčení sítí, sondy</t>
  </si>
  <si>
    <t>m</t>
  </si>
  <si>
    <t>-1749263980</t>
  </si>
  <si>
    <t>SPC2</t>
  </si>
  <si>
    <t>Geodetické zaměření</t>
  </si>
  <si>
    <t>60665033</t>
  </si>
  <si>
    <t>16</t>
  </si>
  <si>
    <t>SPC3</t>
  </si>
  <si>
    <t>Bourání živičných povrchů tl. vrstvy 5-10 cm, vč. odvozu na skládku</t>
  </si>
  <si>
    <t>1528071900</t>
  </si>
  <si>
    <t>17</t>
  </si>
  <si>
    <t>SPC4</t>
  </si>
  <si>
    <t xml:space="preserve">Vyspravení vozovka asfalt + kamenivo obal 6cm    x2</t>
  </si>
  <si>
    <t>2068754319</t>
  </si>
  <si>
    <t>Vodorovné konstrukce</t>
  </si>
  <si>
    <t>18</t>
  </si>
  <si>
    <t>451573111</t>
  </si>
  <si>
    <t>Lože pod a nad potrubí otevřený výkop ze štěrkopísku frakce 0/8</t>
  </si>
  <si>
    <t>-1126315637</t>
  </si>
  <si>
    <t>Trubní vedení</t>
  </si>
  <si>
    <t>19</t>
  </si>
  <si>
    <t>899721111</t>
  </si>
  <si>
    <t>Signalizační vodič DN do 150 mm na potrubí</t>
  </si>
  <si>
    <t>-1188499848</t>
  </si>
  <si>
    <t>20</t>
  </si>
  <si>
    <t>899722113</t>
  </si>
  <si>
    <t>Krytí potrubí z plastů výstražnou fólií z PVC 34cm</t>
  </si>
  <si>
    <t>1414560502</t>
  </si>
  <si>
    <t>CFL-13</t>
  </si>
  <si>
    <t>Doprava potrubí na stavbu</t>
  </si>
  <si>
    <t>kus</t>
  </si>
  <si>
    <t>384573613</t>
  </si>
  <si>
    <t>Ostatní konstrukce a práce, bourání</t>
  </si>
  <si>
    <t>22</t>
  </si>
  <si>
    <t>919735112</t>
  </si>
  <si>
    <t>Řezání stávajícího živičného krytu hl přes 50 do 100 mm</t>
  </si>
  <si>
    <t>431348024</t>
  </si>
  <si>
    <t>23</t>
  </si>
  <si>
    <t>971052351</t>
  </si>
  <si>
    <t>Vybourání nebo prorážení otvorů v ŽB příčkách a zdech pl do 0,09 m2 tl do 450 mm</t>
  </si>
  <si>
    <t>-1970616711</t>
  </si>
  <si>
    <t>997</t>
  </si>
  <si>
    <t>Přesun sutě</t>
  </si>
  <si>
    <t>24</t>
  </si>
  <si>
    <t>997013501</t>
  </si>
  <si>
    <t>Odvoz suti a vybouraných hmot na skládku nebo meziskládku do 1 km se složením</t>
  </si>
  <si>
    <t>-1761279394</t>
  </si>
  <si>
    <t>25</t>
  </si>
  <si>
    <t>997013509</t>
  </si>
  <si>
    <t>Příplatek k odvozu suti a vybouraných hmot na skládku ZKD 1 km přes 1 km</t>
  </si>
  <si>
    <t>1577774494</t>
  </si>
  <si>
    <t>26</t>
  </si>
  <si>
    <t>997221645</t>
  </si>
  <si>
    <t>Poplatek za uložení na skládce (skládkovné) odpadu asfaltového bez dehtu kód odpadu 17 03 02</t>
  </si>
  <si>
    <t>-1529828645</t>
  </si>
  <si>
    <t>998</t>
  </si>
  <si>
    <t>Přesun hmot</t>
  </si>
  <si>
    <t>27</t>
  </si>
  <si>
    <t>998276101</t>
  </si>
  <si>
    <t>Přesun hmot pro trubní vedení z trub z plastických hmot otevřený výkop</t>
  </si>
  <si>
    <t>1367294596</t>
  </si>
  <si>
    <t>PSV</t>
  </si>
  <si>
    <t>Práce a dodávky PSV</t>
  </si>
  <si>
    <t>723</t>
  </si>
  <si>
    <t>Zdravotechnika - vnitřní plynovod</t>
  </si>
  <si>
    <t>28</t>
  </si>
  <si>
    <t>723231167.GCM</t>
  </si>
  <si>
    <t>Kohout kulový s koulí přímý G 2" PN 42 do 185°C plnoprůtokový vnitřní závit těžká řada</t>
  </si>
  <si>
    <t>805271147</t>
  </si>
  <si>
    <t>29</t>
  </si>
  <si>
    <t>998723201</t>
  </si>
  <si>
    <t>Přesun hmot procentní pro vnitřní plynovod v objektech v do 6 m</t>
  </si>
  <si>
    <t>%</t>
  </si>
  <si>
    <t>-711862381</t>
  </si>
  <si>
    <t>Práce a dodávky M</t>
  </si>
  <si>
    <t>23-M</t>
  </si>
  <si>
    <t>Montáže potrubí</t>
  </si>
  <si>
    <t>30</t>
  </si>
  <si>
    <t>230170002</t>
  </si>
  <si>
    <t>Tlakové zkoušky těsnosti potrubí - příprava DN přes 40 do 80</t>
  </si>
  <si>
    <t>sada</t>
  </si>
  <si>
    <t>64</t>
  </si>
  <si>
    <t>1309501516</t>
  </si>
  <si>
    <t>31</t>
  </si>
  <si>
    <t>PPL.3295613010</t>
  </si>
  <si>
    <t>Trubka plynovodní dn 90X5,2 12m PE100RC, se žluto-oranžovým ochranným pláštěm, pro pokládku bez omezení zrnitosti a všechny bezvýkopové pokládky</t>
  </si>
  <si>
    <t>128</t>
  </si>
  <si>
    <t>1255509651</t>
  </si>
  <si>
    <t>32</t>
  </si>
  <si>
    <t>PPL.3295613003</t>
  </si>
  <si>
    <t>Trubka plynovodní dn 63X5,8 6m PE100RC, se žluto-oranžovým ochranným pláštěm, pro pokládku bez omezení zrnitosti a všechny bezvýkopové pokládky</t>
  </si>
  <si>
    <t>-386686737</t>
  </si>
  <si>
    <t>33</t>
  </si>
  <si>
    <t>28613970</t>
  </si>
  <si>
    <t>trubka ochranná PEHD 160x6,2mm</t>
  </si>
  <si>
    <t>1722766731</t>
  </si>
  <si>
    <t>34</t>
  </si>
  <si>
    <t>28613964</t>
  </si>
  <si>
    <t>trubka ochranná pro plyn PEHD 90x3,5mm</t>
  </si>
  <si>
    <t>CS ÚRS 2021 02</t>
  </si>
  <si>
    <t>1755458761</t>
  </si>
  <si>
    <t>35</t>
  </si>
  <si>
    <t>28615972</t>
  </si>
  <si>
    <t>elektrospojka SDR11 PE 100 PN16 D 63mm</t>
  </si>
  <si>
    <t>547969163</t>
  </si>
  <si>
    <t>36</t>
  </si>
  <si>
    <t>28615974</t>
  </si>
  <si>
    <t>elektrospojka SDR11 PE 100 PN16 D 90mm</t>
  </si>
  <si>
    <t>1113091099</t>
  </si>
  <si>
    <t>37</t>
  </si>
  <si>
    <t>28614977</t>
  </si>
  <si>
    <t>elektroredukce PE 100 PN16 D 90-63mm</t>
  </si>
  <si>
    <t>188252190</t>
  </si>
  <si>
    <t>38</t>
  </si>
  <si>
    <t>28653055</t>
  </si>
  <si>
    <t>elektrokoleno 90° PE 100 D 63mm</t>
  </si>
  <si>
    <t>-594320479</t>
  </si>
  <si>
    <t>39</t>
  </si>
  <si>
    <t>WVN.FF485865W</t>
  </si>
  <si>
    <t>Přechodová vložka vnější závit 63-2"</t>
  </si>
  <si>
    <t>-1649272438</t>
  </si>
  <si>
    <t>40</t>
  </si>
  <si>
    <t>WVN.FF485772W</t>
  </si>
  <si>
    <t>Elektro T-kus redukovaný 160-90</t>
  </si>
  <si>
    <t>-618242000</t>
  </si>
  <si>
    <t>41</t>
  </si>
  <si>
    <t>R23</t>
  </si>
  <si>
    <t>MTZ elektrotvarovek</t>
  </si>
  <si>
    <t>256</t>
  </si>
  <si>
    <t>-228973804</t>
  </si>
  <si>
    <t>42</t>
  </si>
  <si>
    <t>230170012</t>
  </si>
  <si>
    <t>Tlakové zkoušky těsnosti potrubí - zkouška DN přes 40 do 80</t>
  </si>
  <si>
    <t>-286969461</t>
  </si>
  <si>
    <t>43</t>
  </si>
  <si>
    <t>230200322.1</t>
  </si>
  <si>
    <t>Jednostranné přerušení průtoku plynu 2 balony vloženými pomocí zaváděcích komor v plastovém potrubí dn do 225 mm</t>
  </si>
  <si>
    <t>-882914552</t>
  </si>
  <si>
    <t>44</t>
  </si>
  <si>
    <t>230201311</t>
  </si>
  <si>
    <t>Montáž trubního dílu PE elektrotvarovky dn 160 mm en 9,1 mm</t>
  </si>
  <si>
    <t>1496177242</t>
  </si>
  <si>
    <t>45</t>
  </si>
  <si>
    <t>230202032</t>
  </si>
  <si>
    <t>Montáž ochr. trubky plastové průměru přes 63 do 110 mm</t>
  </si>
  <si>
    <t>-809687905</t>
  </si>
  <si>
    <t>46</t>
  </si>
  <si>
    <t>230202033</t>
  </si>
  <si>
    <t>Montáž ochr. trubky plastové průměru přes 110 do 160 mm</t>
  </si>
  <si>
    <t>1678713092</t>
  </si>
  <si>
    <t>47</t>
  </si>
  <si>
    <t>230202071</t>
  </si>
  <si>
    <t>Nasunutí potrubní sekce plastové průměru do 63 mm do chráničky</t>
  </si>
  <si>
    <t>-2076248213</t>
  </si>
  <si>
    <t>48</t>
  </si>
  <si>
    <t>230202073</t>
  </si>
  <si>
    <t>Nasunutí potrubní sekce plastové průměru přes 110 do 160 mm do chráničky</t>
  </si>
  <si>
    <t>1709751427</t>
  </si>
  <si>
    <t>49</t>
  </si>
  <si>
    <t>230205042</t>
  </si>
  <si>
    <t>Montáž potrubí plastového svařované na tupo nebo elektrospojkou dn 63 mm en 5,8 mm</t>
  </si>
  <si>
    <t>1928720909</t>
  </si>
  <si>
    <t>50</t>
  </si>
  <si>
    <t>230205051</t>
  </si>
  <si>
    <t>Montáž potrubí plastového svařované na tupo nebo elektrospojkou dn 90 mm en 5,2 mm</t>
  </si>
  <si>
    <t>-369729071</t>
  </si>
  <si>
    <t>51</t>
  </si>
  <si>
    <t>230230002</t>
  </si>
  <si>
    <t>Předběžná tlaková zkouška vodou DN 80</t>
  </si>
  <si>
    <t>29512846</t>
  </si>
  <si>
    <t>52</t>
  </si>
  <si>
    <t>230230017</t>
  </si>
  <si>
    <t>Hlavní tlaková zkouška vzduchem 0,6 MPa DN 80</t>
  </si>
  <si>
    <t>1989301129</t>
  </si>
  <si>
    <t>904</t>
  </si>
  <si>
    <t>HZS</t>
  </si>
  <si>
    <t>53</t>
  </si>
  <si>
    <t>Hzs-zkousky v ramci montaz.praci Revize plynu, tlaková zkouška</t>
  </si>
  <si>
    <t>hod</t>
  </si>
  <si>
    <t>512</t>
  </si>
  <si>
    <t>1190206137</t>
  </si>
  <si>
    <t>54</t>
  </si>
  <si>
    <t>905.1</t>
  </si>
  <si>
    <t>Drobné stavební výpomoci, průrazy, bourání, dopravné, apod.</t>
  </si>
  <si>
    <t>-321703780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</si>
</sst>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6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32</v>
      </c>
    </row>
    <row r="19" s="1" customFormat="1" ht="12" customHeight="1">
      <c r="B19" s="18"/>
      <c r="D19" s="28" t="s">
        <v>33</v>
      </c>
      <c r="AK19" s="28" t="s">
        <v>24</v>
      </c>
      <c r="AN19" s="23" t="s">
        <v>1</v>
      </c>
      <c r="AR19" s="18"/>
      <c r="BE19" s="27"/>
      <c r="BS19" s="15" t="s">
        <v>32</v>
      </c>
    </row>
    <row r="20" s="1" customFormat="1" ht="18.48" customHeight="1">
      <c r="B20" s="18"/>
      <c r="E20" s="23" t="s">
        <v>30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ROUND(AG94,0)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0)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0)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48" t="s">
        <v>47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49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50</v>
      </c>
      <c r="AI60" s="37"/>
      <c r="AJ60" s="37"/>
      <c r="AK60" s="37"/>
      <c r="AL60" s="37"/>
      <c r="AM60" s="54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53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50</v>
      </c>
      <c r="AI75" s="37"/>
      <c r="AJ75" s="37"/>
      <c r="AK75" s="37"/>
      <c r="AL75" s="37"/>
      <c r="AM75" s="54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43/2023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15</v>
      </c>
      <c r="D85" s="5"/>
      <c r="E85" s="5"/>
      <c r="F85" s="5"/>
      <c r="G85" s="5"/>
      <c r="H85" s="5"/>
      <c r="I85" s="5"/>
      <c r="J85" s="5"/>
      <c r="K85" s="5"/>
      <c r="L85" s="63" t="str">
        <f>K6</f>
        <v>Multifunkční dům Muglinov - IO 04 - PŘÍPOJKA PLYNU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Slezská Ostrava, ul. Hladnovská, Betonářská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65" t="str">
        <f>IF(AN8= "","",AN8)</f>
        <v>18. 8. 2023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Statutární město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>Ivo Neužil</v>
      </c>
      <c r="AN89" s="4"/>
      <c r="AO89" s="4"/>
      <c r="AP89" s="4"/>
      <c r="AQ89" s="34"/>
      <c r="AR89" s="35"/>
      <c r="AS89" s="67" t="s">
        <v>55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33</v>
      </c>
      <c r="AJ90" s="34"/>
      <c r="AK90" s="34"/>
      <c r="AL90" s="34"/>
      <c r="AM90" s="66" t="str">
        <f>IF(E20="","",E20)</f>
        <v>Ivo Neužil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56</v>
      </c>
      <c r="D92" s="76"/>
      <c r="E92" s="76"/>
      <c r="F92" s="76"/>
      <c r="G92" s="76"/>
      <c r="H92" s="77"/>
      <c r="I92" s="78" t="s">
        <v>57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58</v>
      </c>
      <c r="AH92" s="76"/>
      <c r="AI92" s="76"/>
      <c r="AJ92" s="76"/>
      <c r="AK92" s="76"/>
      <c r="AL92" s="76"/>
      <c r="AM92" s="76"/>
      <c r="AN92" s="78" t="s">
        <v>59</v>
      </c>
      <c r="AO92" s="76"/>
      <c r="AP92" s="80"/>
      <c r="AQ92" s="81" t="s">
        <v>60</v>
      </c>
      <c r="AR92" s="35"/>
      <c r="AS92" s="82" t="s">
        <v>61</v>
      </c>
      <c r="AT92" s="83" t="s">
        <v>62</v>
      </c>
      <c r="AU92" s="83" t="s">
        <v>63</v>
      </c>
      <c r="AV92" s="83" t="s">
        <v>64</v>
      </c>
      <c r="AW92" s="83" t="s">
        <v>65</v>
      </c>
      <c r="AX92" s="83" t="s">
        <v>66</v>
      </c>
      <c r="AY92" s="83" t="s">
        <v>67</v>
      </c>
      <c r="AZ92" s="83" t="s">
        <v>68</v>
      </c>
      <c r="BA92" s="83" t="s">
        <v>69</v>
      </c>
      <c r="BB92" s="83" t="s">
        <v>70</v>
      </c>
      <c r="BC92" s="83" t="s">
        <v>71</v>
      </c>
      <c r="BD92" s="84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73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ROUND(AG95,0)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ROUND(AS95,0)</f>
        <v>0</v>
      </c>
      <c r="AT94" s="95">
        <f>ROUND(SUM(AV94:AW94),0)</f>
        <v>0</v>
      </c>
      <c r="AU94" s="96">
        <f>ROUND(AU95,5)</f>
        <v>0</v>
      </c>
      <c r="AV94" s="95">
        <f>ROUND(AZ94*L29,0)</f>
        <v>0</v>
      </c>
      <c r="AW94" s="95">
        <f>ROUND(BA94*L30,0)</f>
        <v>0</v>
      </c>
      <c r="AX94" s="95">
        <f>ROUND(BB94*L29,0)</f>
        <v>0</v>
      </c>
      <c r="AY94" s="95">
        <f>ROUND(BC94*L30,0)</f>
        <v>0</v>
      </c>
      <c r="AZ94" s="95">
        <f>ROUND(AZ95,0)</f>
        <v>0</v>
      </c>
      <c r="BA94" s="95">
        <f>ROUND(BA95,0)</f>
        <v>0</v>
      </c>
      <c r="BB94" s="95">
        <f>ROUND(BB95,0)</f>
        <v>0</v>
      </c>
      <c r="BC94" s="95">
        <f>ROUND(BC95,0)</f>
        <v>0</v>
      </c>
      <c r="BD94" s="97">
        <f>ROUND(BD95,0)</f>
        <v>0</v>
      </c>
      <c r="BE94" s="6"/>
      <c r="BS94" s="98" t="s">
        <v>74</v>
      </c>
      <c r="BT94" s="98" t="s">
        <v>75</v>
      </c>
      <c r="BU94" s="99" t="s">
        <v>76</v>
      </c>
      <c r="BV94" s="98" t="s">
        <v>77</v>
      </c>
      <c r="BW94" s="98" t="s">
        <v>4</v>
      </c>
      <c r="BX94" s="98" t="s">
        <v>78</v>
      </c>
      <c r="CL94" s="98" t="s">
        <v>1</v>
      </c>
    </row>
    <row r="95" s="7" customFormat="1" ht="24.75" customHeight="1">
      <c r="A95" s="7"/>
      <c r="B95" s="100"/>
      <c r="C95" s="101"/>
      <c r="D95" s="102" t="s">
        <v>13</v>
      </c>
      <c r="E95" s="102"/>
      <c r="F95" s="102"/>
      <c r="G95" s="102"/>
      <c r="H95" s="102"/>
      <c r="I95" s="103"/>
      <c r="J95" s="102" t="s">
        <v>16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ROUND(AG96,0)</f>
        <v>0</v>
      </c>
      <c r="AH95" s="103"/>
      <c r="AI95" s="103"/>
      <c r="AJ95" s="103"/>
      <c r="AK95" s="103"/>
      <c r="AL95" s="103"/>
      <c r="AM95" s="103"/>
      <c r="AN95" s="105">
        <f>SUM(AG95,AT95)</f>
        <v>0</v>
      </c>
      <c r="AO95" s="103"/>
      <c r="AP95" s="103"/>
      <c r="AQ95" s="106" t="s">
        <v>79</v>
      </c>
      <c r="AR95" s="100"/>
      <c r="AS95" s="107">
        <f>ROUND(AS96,0)</f>
        <v>0</v>
      </c>
      <c r="AT95" s="108">
        <f>ROUND(SUM(AV95:AW95),0)</f>
        <v>0</v>
      </c>
      <c r="AU95" s="109">
        <f>ROUND(AU96,5)</f>
        <v>0</v>
      </c>
      <c r="AV95" s="108">
        <f>ROUND(AZ95*L29,0)</f>
        <v>0</v>
      </c>
      <c r="AW95" s="108">
        <f>ROUND(BA95*L30,0)</f>
        <v>0</v>
      </c>
      <c r="AX95" s="108">
        <f>ROUND(BB95*L29,0)</f>
        <v>0</v>
      </c>
      <c r="AY95" s="108">
        <f>ROUND(BC95*L30,0)</f>
        <v>0</v>
      </c>
      <c r="AZ95" s="108">
        <f>ROUND(AZ96,0)</f>
        <v>0</v>
      </c>
      <c r="BA95" s="108">
        <f>ROUND(BA96,0)</f>
        <v>0</v>
      </c>
      <c r="BB95" s="108">
        <f>ROUND(BB96,0)</f>
        <v>0</v>
      </c>
      <c r="BC95" s="108">
        <f>ROUND(BC96,0)</f>
        <v>0</v>
      </c>
      <c r="BD95" s="110">
        <f>ROUND(BD96,0)</f>
        <v>0</v>
      </c>
      <c r="BE95" s="7"/>
      <c r="BS95" s="111" t="s">
        <v>74</v>
      </c>
      <c r="BT95" s="111" t="s">
        <v>32</v>
      </c>
      <c r="BU95" s="111" t="s">
        <v>76</v>
      </c>
      <c r="BV95" s="111" t="s">
        <v>77</v>
      </c>
      <c r="BW95" s="111" t="s">
        <v>80</v>
      </c>
      <c r="BX95" s="111" t="s">
        <v>4</v>
      </c>
      <c r="CL95" s="111" t="s">
        <v>1</v>
      </c>
      <c r="CM95" s="111" t="s">
        <v>81</v>
      </c>
    </row>
    <row r="96" s="4" customFormat="1" ht="23.25" customHeight="1">
      <c r="A96" s="112" t="s">
        <v>82</v>
      </c>
      <c r="B96" s="60"/>
      <c r="C96" s="10"/>
      <c r="D96" s="10"/>
      <c r="E96" s="113" t="s">
        <v>13</v>
      </c>
      <c r="F96" s="113"/>
      <c r="G96" s="113"/>
      <c r="H96" s="113"/>
      <c r="I96" s="113"/>
      <c r="J96" s="10"/>
      <c r="K96" s="113" t="s">
        <v>16</v>
      </c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4">
        <f>'43-2023 - Multifunkční dů...'!J32</f>
        <v>0</v>
      </c>
      <c r="AH96" s="10"/>
      <c r="AI96" s="10"/>
      <c r="AJ96" s="10"/>
      <c r="AK96" s="10"/>
      <c r="AL96" s="10"/>
      <c r="AM96" s="10"/>
      <c r="AN96" s="114">
        <f>SUM(AG96,AT96)</f>
        <v>0</v>
      </c>
      <c r="AO96" s="10"/>
      <c r="AP96" s="10"/>
      <c r="AQ96" s="115" t="s">
        <v>83</v>
      </c>
      <c r="AR96" s="60"/>
      <c r="AS96" s="116">
        <v>0</v>
      </c>
      <c r="AT96" s="117">
        <f>ROUND(SUM(AV96:AW96),0)</f>
        <v>0</v>
      </c>
      <c r="AU96" s="118">
        <f>'43-2023 - Multifunkční dů...'!P132</f>
        <v>0</v>
      </c>
      <c r="AV96" s="117">
        <f>'43-2023 - Multifunkční dů...'!J35</f>
        <v>0</v>
      </c>
      <c r="AW96" s="117">
        <f>'43-2023 - Multifunkční dů...'!J36</f>
        <v>0</v>
      </c>
      <c r="AX96" s="117">
        <f>'43-2023 - Multifunkční dů...'!J37</f>
        <v>0</v>
      </c>
      <c r="AY96" s="117">
        <f>'43-2023 - Multifunkční dů...'!J38</f>
        <v>0</v>
      </c>
      <c r="AZ96" s="117">
        <f>'43-2023 - Multifunkční dů...'!F35</f>
        <v>0</v>
      </c>
      <c r="BA96" s="117">
        <f>'43-2023 - Multifunkční dů...'!F36</f>
        <v>0</v>
      </c>
      <c r="BB96" s="117">
        <f>'43-2023 - Multifunkční dů...'!F37</f>
        <v>0</v>
      </c>
      <c r="BC96" s="117">
        <f>'43-2023 - Multifunkční dů...'!F38</f>
        <v>0</v>
      </c>
      <c r="BD96" s="119">
        <f>'43-2023 - Multifunkční dů...'!F39</f>
        <v>0</v>
      </c>
      <c r="BE96" s="4"/>
      <c r="BT96" s="23" t="s">
        <v>81</v>
      </c>
      <c r="BV96" s="23" t="s">
        <v>77</v>
      </c>
      <c r="BW96" s="23" t="s">
        <v>84</v>
      </c>
      <c r="BX96" s="23" t="s">
        <v>80</v>
      </c>
      <c r="CL96" s="23" t="s">
        <v>1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43-2023 - Multifunkční dů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85</v>
      </c>
      <c r="L4" s="18"/>
      <c r="M4" s="12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21" t="str">
        <f>'Rekapitulace stavby'!K6</f>
        <v>Multifunkční dům Muglinov - IO 04 - PŘÍPOJKA PLYNU</v>
      </c>
      <c r="F7" s="28"/>
      <c r="G7" s="28"/>
      <c r="H7" s="28"/>
      <c r="L7" s="18"/>
    </row>
    <row r="8" s="1" customFormat="1" ht="12" customHeight="1">
      <c r="B8" s="18"/>
      <c r="D8" s="28" t="s">
        <v>86</v>
      </c>
      <c r="L8" s="18"/>
    </row>
    <row r="9" s="2" customFormat="1" ht="16.5" customHeight="1">
      <c r="A9" s="34"/>
      <c r="B9" s="35"/>
      <c r="C9" s="34"/>
      <c r="D9" s="34"/>
      <c r="E9" s="121" t="s">
        <v>87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88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30" customHeight="1">
      <c r="A11" s="34"/>
      <c r="B11" s="35"/>
      <c r="C11" s="34"/>
      <c r="D11" s="34"/>
      <c r="E11" s="63" t="s">
        <v>87</v>
      </c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20</v>
      </c>
      <c r="G14" s="34"/>
      <c r="H14" s="34"/>
      <c r="I14" s="28" t="s">
        <v>21</v>
      </c>
      <c r="J14" s="65" t="str">
        <f>'Rekapitulace stavby'!AN8</f>
        <v>18. 8. 2023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25</v>
      </c>
      <c r="F17" s="34"/>
      <c r="G17" s="34"/>
      <c r="H17" s="34"/>
      <c r="I17" s="28" t="s">
        <v>26</v>
      </c>
      <c r="J17" s="23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'Rekapitulace stavby'!E14</f>
        <v>Vyplň údaj</v>
      </c>
      <c r="F20" s="23"/>
      <c r="G20" s="23"/>
      <c r="H20" s="23"/>
      <c r="I20" s="28" t="s">
        <v>26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30</v>
      </c>
      <c r="F23" s="34"/>
      <c r="G23" s="34"/>
      <c r="H23" s="34"/>
      <c r="I23" s="28" t="s">
        <v>26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33</v>
      </c>
      <c r="E25" s="34"/>
      <c r="F25" s="34"/>
      <c r="G25" s="34"/>
      <c r="H25" s="34"/>
      <c r="I25" s="28" t="s">
        <v>24</v>
      </c>
      <c r="J25" s="23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30</v>
      </c>
      <c r="F26" s="34"/>
      <c r="G26" s="34"/>
      <c r="H26" s="34"/>
      <c r="I26" s="28" t="s">
        <v>26</v>
      </c>
      <c r="J26" s="23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22"/>
      <c r="B29" s="123"/>
      <c r="C29" s="122"/>
      <c r="D29" s="122"/>
      <c r="E29" s="32" t="s">
        <v>1</v>
      </c>
      <c r="F29" s="32"/>
      <c r="G29" s="32"/>
      <c r="H29" s="32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5" t="s">
        <v>35</v>
      </c>
      <c r="E32" s="34"/>
      <c r="F32" s="34"/>
      <c r="G32" s="34"/>
      <c r="H32" s="34"/>
      <c r="I32" s="34"/>
      <c r="J32" s="92">
        <f>ROUND(J132, 0)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6" t="s">
        <v>39</v>
      </c>
      <c r="E35" s="28" t="s">
        <v>40</v>
      </c>
      <c r="F35" s="127">
        <f>ROUND((SUM(BE132:BE198)),  0)</f>
        <v>0</v>
      </c>
      <c r="G35" s="34"/>
      <c r="H35" s="34"/>
      <c r="I35" s="128">
        <v>0.20999999999999999</v>
      </c>
      <c r="J35" s="127">
        <f>ROUND(((SUM(BE132:BE198))*I35),  0)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41</v>
      </c>
      <c r="F36" s="127">
        <f>ROUND((SUM(BF132:BF198)),  0)</f>
        <v>0</v>
      </c>
      <c r="G36" s="34"/>
      <c r="H36" s="34"/>
      <c r="I36" s="128">
        <v>0.14999999999999999</v>
      </c>
      <c r="J36" s="127">
        <f>ROUND(((SUM(BF132:BF198))*I36),  0)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7">
        <f>ROUND((SUM(BG132:BG198)),  0)</f>
        <v>0</v>
      </c>
      <c r="G37" s="34"/>
      <c r="H37" s="34"/>
      <c r="I37" s="128">
        <v>0.20999999999999999</v>
      </c>
      <c r="J37" s="127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27">
        <f>ROUND((SUM(BH132:BH198)),  0)</f>
        <v>0</v>
      </c>
      <c r="G38" s="34"/>
      <c r="H38" s="34"/>
      <c r="I38" s="128">
        <v>0.14999999999999999</v>
      </c>
      <c r="J38" s="127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44</v>
      </c>
      <c r="F39" s="127">
        <f>ROUND((SUM(BI132:BI198)),  0)</f>
        <v>0</v>
      </c>
      <c r="G39" s="34"/>
      <c r="H39" s="34"/>
      <c r="I39" s="128">
        <v>0</v>
      </c>
      <c r="J39" s="127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29"/>
      <c r="D41" s="130" t="s">
        <v>45</v>
      </c>
      <c r="E41" s="77"/>
      <c r="F41" s="77"/>
      <c r="G41" s="131" t="s">
        <v>46</v>
      </c>
      <c r="H41" s="132" t="s">
        <v>47</v>
      </c>
      <c r="I41" s="77"/>
      <c r="J41" s="133">
        <f>SUM(J32:J39)</f>
        <v>0</v>
      </c>
      <c r="K41" s="1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5" t="s">
        <v>51</v>
      </c>
      <c r="G61" s="54" t="s">
        <v>50</v>
      </c>
      <c r="H61" s="37"/>
      <c r="I61" s="37"/>
      <c r="J61" s="136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5" t="s">
        <v>51</v>
      </c>
      <c r="G76" s="54" t="s">
        <v>50</v>
      </c>
      <c r="H76" s="37"/>
      <c r="I76" s="37"/>
      <c r="J76" s="136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1" t="str">
        <f>E7</f>
        <v>Multifunkční dům Muglinov - IO 04 - PŘÍPOJKA PLYNU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86</v>
      </c>
      <c r="L86" s="18"/>
    </row>
    <row r="87" s="2" customFormat="1" ht="16.5" customHeight="1">
      <c r="A87" s="34"/>
      <c r="B87" s="35"/>
      <c r="C87" s="34"/>
      <c r="D87" s="34"/>
      <c r="E87" s="121" t="s">
        <v>87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88</v>
      </c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30" customHeight="1">
      <c r="A89" s="34"/>
      <c r="B89" s="35"/>
      <c r="C89" s="34"/>
      <c r="D89" s="34"/>
      <c r="E89" s="63" t="str">
        <f>E11</f>
        <v>43/2023 - Multifunkční dům Muglinov - IO 04 - PŘÍPOJKA PLYNU</v>
      </c>
      <c r="F89" s="34"/>
      <c r="G89" s="34"/>
      <c r="H89" s="34"/>
      <c r="I89" s="34"/>
      <c r="J89" s="34"/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Slezská Ostrava, ul. Hladnovská, Betonářská </v>
      </c>
      <c r="G91" s="34"/>
      <c r="H91" s="34"/>
      <c r="I91" s="28" t="s">
        <v>21</v>
      </c>
      <c r="J91" s="65" t="str">
        <f>IF(J14="","",J14)</f>
        <v>18. 8. 2023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Statutární město Ostrava</v>
      </c>
      <c r="G93" s="34"/>
      <c r="H93" s="34"/>
      <c r="I93" s="28" t="s">
        <v>29</v>
      </c>
      <c r="J93" s="32" t="str">
        <f>E23</f>
        <v>Ivo Neužil</v>
      </c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33</v>
      </c>
      <c r="J94" s="32" t="str">
        <f>E26</f>
        <v>Ivo Neužil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37" t="s">
        <v>90</v>
      </c>
      <c r="D96" s="129"/>
      <c r="E96" s="129"/>
      <c r="F96" s="129"/>
      <c r="G96" s="129"/>
      <c r="H96" s="129"/>
      <c r="I96" s="129"/>
      <c r="J96" s="138" t="s">
        <v>91</v>
      </c>
      <c r="K96" s="129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39" t="s">
        <v>92</v>
      </c>
      <c r="D98" s="34"/>
      <c r="E98" s="34"/>
      <c r="F98" s="34"/>
      <c r="G98" s="34"/>
      <c r="H98" s="34"/>
      <c r="I98" s="34"/>
      <c r="J98" s="92">
        <f>J132</f>
        <v>0</v>
      </c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93</v>
      </c>
    </row>
    <row r="99" s="9" customFormat="1" ht="24.96" customHeight="1">
      <c r="A99" s="9"/>
      <c r="B99" s="140"/>
      <c r="C99" s="9"/>
      <c r="D99" s="141" t="s">
        <v>94</v>
      </c>
      <c r="E99" s="142"/>
      <c r="F99" s="142"/>
      <c r="G99" s="142"/>
      <c r="H99" s="142"/>
      <c r="I99" s="142"/>
      <c r="J99" s="143">
        <f>J133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95</v>
      </c>
      <c r="E100" s="146"/>
      <c r="F100" s="146"/>
      <c r="G100" s="146"/>
      <c r="H100" s="146"/>
      <c r="I100" s="146"/>
      <c r="J100" s="147">
        <f>J134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96</v>
      </c>
      <c r="E101" s="146"/>
      <c r="F101" s="146"/>
      <c r="G101" s="146"/>
      <c r="H101" s="146"/>
      <c r="I101" s="146"/>
      <c r="J101" s="147">
        <f>J152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97</v>
      </c>
      <c r="E102" s="146"/>
      <c r="F102" s="146"/>
      <c r="G102" s="146"/>
      <c r="H102" s="146"/>
      <c r="I102" s="146"/>
      <c r="J102" s="147">
        <f>J154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98</v>
      </c>
      <c r="E103" s="146"/>
      <c r="F103" s="146"/>
      <c r="G103" s="146"/>
      <c r="H103" s="146"/>
      <c r="I103" s="146"/>
      <c r="J103" s="147">
        <f>J158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99</v>
      </c>
      <c r="E104" s="146"/>
      <c r="F104" s="146"/>
      <c r="G104" s="146"/>
      <c r="H104" s="146"/>
      <c r="I104" s="146"/>
      <c r="J104" s="147">
        <f>J161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100</v>
      </c>
      <c r="E105" s="146"/>
      <c r="F105" s="146"/>
      <c r="G105" s="146"/>
      <c r="H105" s="146"/>
      <c r="I105" s="146"/>
      <c r="J105" s="147">
        <f>J165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101</v>
      </c>
      <c r="E106" s="142"/>
      <c r="F106" s="142"/>
      <c r="G106" s="142"/>
      <c r="H106" s="142"/>
      <c r="I106" s="142"/>
      <c r="J106" s="143">
        <f>J167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102</v>
      </c>
      <c r="E107" s="146"/>
      <c r="F107" s="146"/>
      <c r="G107" s="146"/>
      <c r="H107" s="146"/>
      <c r="I107" s="146"/>
      <c r="J107" s="147">
        <f>J168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103</v>
      </c>
      <c r="E108" s="142"/>
      <c r="F108" s="142"/>
      <c r="G108" s="142"/>
      <c r="H108" s="142"/>
      <c r="I108" s="142"/>
      <c r="J108" s="143">
        <f>J171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104</v>
      </c>
      <c r="E109" s="146"/>
      <c r="F109" s="146"/>
      <c r="G109" s="146"/>
      <c r="H109" s="146"/>
      <c r="I109" s="146"/>
      <c r="J109" s="147">
        <f>J172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40"/>
      <c r="C110" s="9"/>
      <c r="D110" s="141" t="s">
        <v>105</v>
      </c>
      <c r="E110" s="142"/>
      <c r="F110" s="142"/>
      <c r="G110" s="142"/>
      <c r="H110" s="142"/>
      <c r="I110" s="142"/>
      <c r="J110" s="143">
        <f>J196</f>
        <v>0</v>
      </c>
      <c r="K110" s="9"/>
      <c r="L110" s="14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="2" customFormat="1" ht="6.96" customHeight="1">
      <c r="A116" s="34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4.96" customHeight="1">
      <c r="A117" s="34"/>
      <c r="B117" s="35"/>
      <c r="C117" s="19" t="s">
        <v>106</v>
      </c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15</v>
      </c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121" t="str">
        <f>E7</f>
        <v>Multifunkční dům Muglinov - IO 04 - PŘÍPOJKA PLYNU</v>
      </c>
      <c r="F120" s="28"/>
      <c r="G120" s="28"/>
      <c r="H120" s="28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" customFormat="1" ht="12" customHeight="1">
      <c r="B121" s="18"/>
      <c r="C121" s="28" t="s">
        <v>86</v>
      </c>
      <c r="L121" s="18"/>
    </row>
    <row r="122" s="2" customFormat="1" ht="16.5" customHeight="1">
      <c r="A122" s="34"/>
      <c r="B122" s="35"/>
      <c r="C122" s="34"/>
      <c r="D122" s="34"/>
      <c r="E122" s="121" t="s">
        <v>87</v>
      </c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88</v>
      </c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30" customHeight="1">
      <c r="A124" s="34"/>
      <c r="B124" s="35"/>
      <c r="C124" s="34"/>
      <c r="D124" s="34"/>
      <c r="E124" s="63" t="str">
        <f>E11</f>
        <v>43/2023 - Multifunkční dům Muglinov - IO 04 - PŘÍPOJKA PLYNU</v>
      </c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19</v>
      </c>
      <c r="D126" s="34"/>
      <c r="E126" s="34"/>
      <c r="F126" s="23" t="str">
        <f>F14</f>
        <v xml:space="preserve">Slezská Ostrava, ul. Hladnovská, Betonářská </v>
      </c>
      <c r="G126" s="34"/>
      <c r="H126" s="34"/>
      <c r="I126" s="28" t="s">
        <v>21</v>
      </c>
      <c r="J126" s="65" t="str">
        <f>IF(J14="","",J14)</f>
        <v>18. 8. 2023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5.15" customHeight="1">
      <c r="A128" s="34"/>
      <c r="B128" s="35"/>
      <c r="C128" s="28" t="s">
        <v>23</v>
      </c>
      <c r="D128" s="34"/>
      <c r="E128" s="34"/>
      <c r="F128" s="23" t="str">
        <f>E17</f>
        <v>Statutární město Ostrava</v>
      </c>
      <c r="G128" s="34"/>
      <c r="H128" s="34"/>
      <c r="I128" s="28" t="s">
        <v>29</v>
      </c>
      <c r="J128" s="32" t="str">
        <f>E23</f>
        <v>Ivo Neužil</v>
      </c>
      <c r="K128" s="34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27</v>
      </c>
      <c r="D129" s="34"/>
      <c r="E129" s="34"/>
      <c r="F129" s="23" t="str">
        <f>IF(E20="","",E20)</f>
        <v>Vyplň údaj</v>
      </c>
      <c r="G129" s="34"/>
      <c r="H129" s="34"/>
      <c r="I129" s="28" t="s">
        <v>33</v>
      </c>
      <c r="J129" s="32" t="str">
        <f>E26</f>
        <v>Ivo Neužil</v>
      </c>
      <c r="K129" s="34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0.32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11" customFormat="1" ht="29.28" customHeight="1">
      <c r="A131" s="148"/>
      <c r="B131" s="149"/>
      <c r="C131" s="150" t="s">
        <v>107</v>
      </c>
      <c r="D131" s="151" t="s">
        <v>60</v>
      </c>
      <c r="E131" s="151" t="s">
        <v>56</v>
      </c>
      <c r="F131" s="151" t="s">
        <v>57</v>
      </c>
      <c r="G131" s="151" t="s">
        <v>108</v>
      </c>
      <c r="H131" s="151" t="s">
        <v>109</v>
      </c>
      <c r="I131" s="151" t="s">
        <v>110</v>
      </c>
      <c r="J131" s="151" t="s">
        <v>91</v>
      </c>
      <c r="K131" s="152" t="s">
        <v>111</v>
      </c>
      <c r="L131" s="153"/>
      <c r="M131" s="82" t="s">
        <v>1</v>
      </c>
      <c r="N131" s="83" t="s">
        <v>39</v>
      </c>
      <c r="O131" s="83" t="s">
        <v>112</v>
      </c>
      <c r="P131" s="83" t="s">
        <v>113</v>
      </c>
      <c r="Q131" s="83" t="s">
        <v>114</v>
      </c>
      <c r="R131" s="83" t="s">
        <v>115</v>
      </c>
      <c r="S131" s="83" t="s">
        <v>116</v>
      </c>
      <c r="T131" s="84" t="s">
        <v>117</v>
      </c>
      <c r="U131" s="148"/>
      <c r="V131" s="148"/>
      <c r="W131" s="148"/>
      <c r="X131" s="148"/>
      <c r="Y131" s="148"/>
      <c r="Z131" s="148"/>
      <c r="AA131" s="148"/>
      <c r="AB131" s="148"/>
      <c r="AC131" s="148"/>
      <c r="AD131" s="148"/>
      <c r="AE131" s="148"/>
    </row>
    <row r="132" s="2" customFormat="1" ht="22.8" customHeight="1">
      <c r="A132" s="34"/>
      <c r="B132" s="35"/>
      <c r="C132" s="89" t="s">
        <v>118</v>
      </c>
      <c r="D132" s="34"/>
      <c r="E132" s="34"/>
      <c r="F132" s="34"/>
      <c r="G132" s="34"/>
      <c r="H132" s="34"/>
      <c r="I132" s="34"/>
      <c r="J132" s="154">
        <f>BK132</f>
        <v>0</v>
      </c>
      <c r="K132" s="34"/>
      <c r="L132" s="35"/>
      <c r="M132" s="85"/>
      <c r="N132" s="69"/>
      <c r="O132" s="86"/>
      <c r="P132" s="155">
        <f>P133+P167+P171+P196</f>
        <v>0</v>
      </c>
      <c r="Q132" s="86"/>
      <c r="R132" s="155">
        <f>R133+R167+R171+R196</f>
        <v>0.17674369000000001</v>
      </c>
      <c r="S132" s="86"/>
      <c r="T132" s="156">
        <f>T133+T167+T171+T196</f>
        <v>4.7040000000000006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74</v>
      </c>
      <c r="AU132" s="15" t="s">
        <v>93</v>
      </c>
      <c r="BK132" s="157">
        <f>BK133+BK167+BK171+BK196</f>
        <v>0</v>
      </c>
    </row>
    <row r="133" s="12" customFormat="1" ht="25.92" customHeight="1">
      <c r="A133" s="12"/>
      <c r="B133" s="158"/>
      <c r="C133" s="12"/>
      <c r="D133" s="159" t="s">
        <v>74</v>
      </c>
      <c r="E133" s="160" t="s">
        <v>119</v>
      </c>
      <c r="F133" s="160" t="s">
        <v>120</v>
      </c>
      <c r="G133" s="12"/>
      <c r="H133" s="12"/>
      <c r="I133" s="161"/>
      <c r="J133" s="162">
        <f>BK133</f>
        <v>0</v>
      </c>
      <c r="K133" s="12"/>
      <c r="L133" s="158"/>
      <c r="M133" s="163"/>
      <c r="N133" s="164"/>
      <c r="O133" s="164"/>
      <c r="P133" s="165">
        <f>P134+P152+P154+P158+P161+P165</f>
        <v>0</v>
      </c>
      <c r="Q133" s="164"/>
      <c r="R133" s="165">
        <f>R134+R152+R154+R158+R161+R165</f>
        <v>0.058660629999999998</v>
      </c>
      <c r="S133" s="164"/>
      <c r="T133" s="166">
        <f>T134+T152+T154+T158+T161+T165</f>
        <v>4.7040000000000006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32</v>
      </c>
      <c r="AT133" s="167" t="s">
        <v>74</v>
      </c>
      <c r="AU133" s="167" t="s">
        <v>75</v>
      </c>
      <c r="AY133" s="159" t="s">
        <v>121</v>
      </c>
      <c r="BK133" s="168">
        <f>BK134+BK152+BK154+BK158+BK161+BK165</f>
        <v>0</v>
      </c>
    </row>
    <row r="134" s="12" customFormat="1" ht="22.8" customHeight="1">
      <c r="A134" s="12"/>
      <c r="B134" s="158"/>
      <c r="C134" s="12"/>
      <c r="D134" s="159" t="s">
        <v>74</v>
      </c>
      <c r="E134" s="169" t="s">
        <v>32</v>
      </c>
      <c r="F134" s="169" t="s">
        <v>122</v>
      </c>
      <c r="G134" s="12"/>
      <c r="H134" s="12"/>
      <c r="I134" s="161"/>
      <c r="J134" s="170">
        <f>BK134</f>
        <v>0</v>
      </c>
      <c r="K134" s="12"/>
      <c r="L134" s="158"/>
      <c r="M134" s="163"/>
      <c r="N134" s="164"/>
      <c r="O134" s="164"/>
      <c r="P134" s="165">
        <f>SUM(P135:P151)</f>
        <v>0</v>
      </c>
      <c r="Q134" s="164"/>
      <c r="R134" s="165">
        <f>SUM(R135:R151)</f>
        <v>0.050477980000000006</v>
      </c>
      <c r="S134" s="164"/>
      <c r="T134" s="166">
        <f>SUM(T135:T151)</f>
        <v>4.6000000000000005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9" t="s">
        <v>32</v>
      </c>
      <c r="AT134" s="167" t="s">
        <v>74</v>
      </c>
      <c r="AU134" s="167" t="s">
        <v>32</v>
      </c>
      <c r="AY134" s="159" t="s">
        <v>121</v>
      </c>
      <c r="BK134" s="168">
        <f>SUM(BK135:BK151)</f>
        <v>0</v>
      </c>
    </row>
    <row r="135" s="2" customFormat="1" ht="33" customHeight="1">
      <c r="A135" s="34"/>
      <c r="B135" s="171"/>
      <c r="C135" s="172" t="s">
        <v>32</v>
      </c>
      <c r="D135" s="172" t="s">
        <v>123</v>
      </c>
      <c r="E135" s="173" t="s">
        <v>124</v>
      </c>
      <c r="F135" s="174" t="s">
        <v>125</v>
      </c>
      <c r="G135" s="175" t="s">
        <v>126</v>
      </c>
      <c r="H135" s="176">
        <v>20</v>
      </c>
      <c r="I135" s="177"/>
      <c r="J135" s="176">
        <f>ROUND(I135*H135,1)</f>
        <v>0</v>
      </c>
      <c r="K135" s="174" t="s">
        <v>127</v>
      </c>
      <c r="L135" s="35"/>
      <c r="M135" s="178" t="s">
        <v>1</v>
      </c>
      <c r="N135" s="179" t="s">
        <v>40</v>
      </c>
      <c r="O135" s="73"/>
      <c r="P135" s="180">
        <f>O135*H135</f>
        <v>0</v>
      </c>
      <c r="Q135" s="180">
        <v>9.2219999999999995E-05</v>
      </c>
      <c r="R135" s="180">
        <f>Q135*H135</f>
        <v>0.0018444</v>
      </c>
      <c r="S135" s="180">
        <v>0.23000000000000001</v>
      </c>
      <c r="T135" s="181">
        <f>S135*H135</f>
        <v>4.6000000000000005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128</v>
      </c>
      <c r="AT135" s="182" t="s">
        <v>123</v>
      </c>
      <c r="AU135" s="182" t="s">
        <v>81</v>
      </c>
      <c r="AY135" s="15" t="s">
        <v>121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32</v>
      </c>
      <c r="BK135" s="183">
        <f>ROUND(I135*H135,1)</f>
        <v>0</v>
      </c>
      <c r="BL135" s="15" t="s">
        <v>128</v>
      </c>
      <c r="BM135" s="182" t="s">
        <v>129</v>
      </c>
    </row>
    <row r="136" s="2" customFormat="1" ht="24.15" customHeight="1">
      <c r="A136" s="34"/>
      <c r="B136" s="171"/>
      <c r="C136" s="172" t="s">
        <v>81</v>
      </c>
      <c r="D136" s="172" t="s">
        <v>123</v>
      </c>
      <c r="E136" s="173" t="s">
        <v>130</v>
      </c>
      <c r="F136" s="174" t="s">
        <v>131</v>
      </c>
      <c r="G136" s="175" t="s">
        <v>132</v>
      </c>
      <c r="H136" s="176">
        <v>12</v>
      </c>
      <c r="I136" s="177"/>
      <c r="J136" s="176">
        <f>ROUND(I136*H136,1)</f>
        <v>0</v>
      </c>
      <c r="K136" s="174" t="s">
        <v>127</v>
      </c>
      <c r="L136" s="35"/>
      <c r="M136" s="178" t="s">
        <v>1</v>
      </c>
      <c r="N136" s="179" t="s">
        <v>40</v>
      </c>
      <c r="O136" s="73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2" t="s">
        <v>128</v>
      </c>
      <c r="AT136" s="182" t="s">
        <v>123</v>
      </c>
      <c r="AU136" s="182" t="s">
        <v>81</v>
      </c>
      <c r="AY136" s="15" t="s">
        <v>121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32</v>
      </c>
      <c r="BK136" s="183">
        <f>ROUND(I136*H136,1)</f>
        <v>0</v>
      </c>
      <c r="BL136" s="15" t="s">
        <v>128</v>
      </c>
      <c r="BM136" s="182" t="s">
        <v>133</v>
      </c>
    </row>
    <row r="137" s="2" customFormat="1" ht="33" customHeight="1">
      <c r="A137" s="34"/>
      <c r="B137" s="171"/>
      <c r="C137" s="172" t="s">
        <v>134</v>
      </c>
      <c r="D137" s="172" t="s">
        <v>123</v>
      </c>
      <c r="E137" s="173" t="s">
        <v>135</v>
      </c>
      <c r="F137" s="174" t="s">
        <v>136</v>
      </c>
      <c r="G137" s="175" t="s">
        <v>132</v>
      </c>
      <c r="H137" s="176">
        <v>29</v>
      </c>
      <c r="I137" s="177"/>
      <c r="J137" s="176">
        <f>ROUND(I137*H137,1)</f>
        <v>0</v>
      </c>
      <c r="K137" s="174" t="s">
        <v>127</v>
      </c>
      <c r="L137" s="35"/>
      <c r="M137" s="178" t="s">
        <v>1</v>
      </c>
      <c r="N137" s="179" t="s">
        <v>40</v>
      </c>
      <c r="O137" s="73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128</v>
      </c>
      <c r="AT137" s="182" t="s">
        <v>123</v>
      </c>
      <c r="AU137" s="182" t="s">
        <v>81</v>
      </c>
      <c r="AY137" s="15" t="s">
        <v>121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5" t="s">
        <v>32</v>
      </c>
      <c r="BK137" s="183">
        <f>ROUND(I137*H137,1)</f>
        <v>0</v>
      </c>
      <c r="BL137" s="15" t="s">
        <v>128</v>
      </c>
      <c r="BM137" s="182" t="s">
        <v>137</v>
      </c>
    </row>
    <row r="138" s="2" customFormat="1" ht="21.75" customHeight="1">
      <c r="A138" s="34"/>
      <c r="B138" s="171"/>
      <c r="C138" s="172" t="s">
        <v>128</v>
      </c>
      <c r="D138" s="172" t="s">
        <v>123</v>
      </c>
      <c r="E138" s="173" t="s">
        <v>138</v>
      </c>
      <c r="F138" s="174" t="s">
        <v>139</v>
      </c>
      <c r="G138" s="175" t="s">
        <v>126</v>
      </c>
      <c r="H138" s="176">
        <v>58</v>
      </c>
      <c r="I138" s="177"/>
      <c r="J138" s="176">
        <f>ROUND(I138*H138,1)</f>
        <v>0</v>
      </c>
      <c r="K138" s="174" t="s">
        <v>127</v>
      </c>
      <c r="L138" s="35"/>
      <c r="M138" s="178" t="s">
        <v>1</v>
      </c>
      <c r="N138" s="179" t="s">
        <v>40</v>
      </c>
      <c r="O138" s="73"/>
      <c r="P138" s="180">
        <f>O138*H138</f>
        <v>0</v>
      </c>
      <c r="Q138" s="180">
        <v>0.00083850999999999999</v>
      </c>
      <c r="R138" s="180">
        <f>Q138*H138</f>
        <v>0.048633580000000003</v>
      </c>
      <c r="S138" s="180">
        <v>0</v>
      </c>
      <c r="T138" s="18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128</v>
      </c>
      <c r="AT138" s="182" t="s">
        <v>123</v>
      </c>
      <c r="AU138" s="182" t="s">
        <v>81</v>
      </c>
      <c r="AY138" s="15" t="s">
        <v>121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32</v>
      </c>
      <c r="BK138" s="183">
        <f>ROUND(I138*H138,1)</f>
        <v>0</v>
      </c>
      <c r="BL138" s="15" t="s">
        <v>128</v>
      </c>
      <c r="BM138" s="182" t="s">
        <v>140</v>
      </c>
    </row>
    <row r="139" s="2" customFormat="1" ht="24.15" customHeight="1">
      <c r="A139" s="34"/>
      <c r="B139" s="171"/>
      <c r="C139" s="172" t="s">
        <v>141</v>
      </c>
      <c r="D139" s="172" t="s">
        <v>123</v>
      </c>
      <c r="E139" s="173" t="s">
        <v>142</v>
      </c>
      <c r="F139" s="174" t="s">
        <v>143</v>
      </c>
      <c r="G139" s="175" t="s">
        <v>126</v>
      </c>
      <c r="H139" s="176">
        <v>58</v>
      </c>
      <c r="I139" s="177"/>
      <c r="J139" s="176">
        <f>ROUND(I139*H139,1)</f>
        <v>0</v>
      </c>
      <c r="K139" s="174" t="s">
        <v>127</v>
      </c>
      <c r="L139" s="35"/>
      <c r="M139" s="178" t="s">
        <v>1</v>
      </c>
      <c r="N139" s="179" t="s">
        <v>40</v>
      </c>
      <c r="O139" s="73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2" t="s">
        <v>128</v>
      </c>
      <c r="AT139" s="182" t="s">
        <v>123</v>
      </c>
      <c r="AU139" s="182" t="s">
        <v>81</v>
      </c>
      <c r="AY139" s="15" t="s">
        <v>121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32</v>
      </c>
      <c r="BK139" s="183">
        <f>ROUND(I139*H139,1)</f>
        <v>0</v>
      </c>
      <c r="BL139" s="15" t="s">
        <v>128</v>
      </c>
      <c r="BM139" s="182" t="s">
        <v>144</v>
      </c>
    </row>
    <row r="140" s="2" customFormat="1" ht="37.8" customHeight="1">
      <c r="A140" s="34"/>
      <c r="B140" s="171"/>
      <c r="C140" s="172" t="s">
        <v>145</v>
      </c>
      <c r="D140" s="172" t="s">
        <v>123</v>
      </c>
      <c r="E140" s="173" t="s">
        <v>146</v>
      </c>
      <c r="F140" s="174" t="s">
        <v>147</v>
      </c>
      <c r="G140" s="175" t="s">
        <v>132</v>
      </c>
      <c r="H140" s="176">
        <v>41</v>
      </c>
      <c r="I140" s="177"/>
      <c r="J140" s="176">
        <f>ROUND(I140*H140,1)</f>
        <v>0</v>
      </c>
      <c r="K140" s="174" t="s">
        <v>127</v>
      </c>
      <c r="L140" s="35"/>
      <c r="M140" s="178" t="s">
        <v>1</v>
      </c>
      <c r="N140" s="179" t="s">
        <v>40</v>
      </c>
      <c r="O140" s="73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128</v>
      </c>
      <c r="AT140" s="182" t="s">
        <v>123</v>
      </c>
      <c r="AU140" s="182" t="s">
        <v>81</v>
      </c>
      <c r="AY140" s="15" t="s">
        <v>121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32</v>
      </c>
      <c r="BK140" s="183">
        <f>ROUND(I140*H140,1)</f>
        <v>0</v>
      </c>
      <c r="BL140" s="15" t="s">
        <v>128</v>
      </c>
      <c r="BM140" s="182" t="s">
        <v>148</v>
      </c>
    </row>
    <row r="141" s="2" customFormat="1" ht="37.8" customHeight="1">
      <c r="A141" s="34"/>
      <c r="B141" s="171"/>
      <c r="C141" s="172" t="s">
        <v>149</v>
      </c>
      <c r="D141" s="172" t="s">
        <v>123</v>
      </c>
      <c r="E141" s="173" t="s">
        <v>150</v>
      </c>
      <c r="F141" s="174" t="s">
        <v>151</v>
      </c>
      <c r="G141" s="175" t="s">
        <v>132</v>
      </c>
      <c r="H141" s="176">
        <v>10</v>
      </c>
      <c r="I141" s="177"/>
      <c r="J141" s="176">
        <f>ROUND(I141*H141,1)</f>
        <v>0</v>
      </c>
      <c r="K141" s="174" t="s">
        <v>127</v>
      </c>
      <c r="L141" s="35"/>
      <c r="M141" s="178" t="s">
        <v>1</v>
      </c>
      <c r="N141" s="179" t="s">
        <v>40</v>
      </c>
      <c r="O141" s="73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2" t="s">
        <v>128</v>
      </c>
      <c r="AT141" s="182" t="s">
        <v>123</v>
      </c>
      <c r="AU141" s="182" t="s">
        <v>81</v>
      </c>
      <c r="AY141" s="15" t="s">
        <v>121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32</v>
      </c>
      <c r="BK141" s="183">
        <f>ROUND(I141*H141,1)</f>
        <v>0</v>
      </c>
      <c r="BL141" s="15" t="s">
        <v>128</v>
      </c>
      <c r="BM141" s="182" t="s">
        <v>152</v>
      </c>
    </row>
    <row r="142" s="2" customFormat="1" ht="37.8" customHeight="1">
      <c r="A142" s="34"/>
      <c r="B142" s="171"/>
      <c r="C142" s="172" t="s">
        <v>153</v>
      </c>
      <c r="D142" s="172" t="s">
        <v>123</v>
      </c>
      <c r="E142" s="173" t="s">
        <v>154</v>
      </c>
      <c r="F142" s="174" t="s">
        <v>155</v>
      </c>
      <c r="G142" s="175" t="s">
        <v>132</v>
      </c>
      <c r="H142" s="176">
        <v>10</v>
      </c>
      <c r="I142" s="177"/>
      <c r="J142" s="176">
        <f>ROUND(I142*H142,1)</f>
        <v>0</v>
      </c>
      <c r="K142" s="174" t="s">
        <v>127</v>
      </c>
      <c r="L142" s="35"/>
      <c r="M142" s="178" t="s">
        <v>1</v>
      </c>
      <c r="N142" s="179" t="s">
        <v>40</v>
      </c>
      <c r="O142" s="73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2" t="s">
        <v>128</v>
      </c>
      <c r="AT142" s="182" t="s">
        <v>123</v>
      </c>
      <c r="AU142" s="182" t="s">
        <v>81</v>
      </c>
      <c r="AY142" s="15" t="s">
        <v>121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32</v>
      </c>
      <c r="BK142" s="183">
        <f>ROUND(I142*H142,1)</f>
        <v>0</v>
      </c>
      <c r="BL142" s="15" t="s">
        <v>128</v>
      </c>
      <c r="BM142" s="182" t="s">
        <v>156</v>
      </c>
    </row>
    <row r="143" s="2" customFormat="1" ht="24.15" customHeight="1">
      <c r="A143" s="34"/>
      <c r="B143" s="171"/>
      <c r="C143" s="172" t="s">
        <v>157</v>
      </c>
      <c r="D143" s="172" t="s">
        <v>123</v>
      </c>
      <c r="E143" s="173" t="s">
        <v>158</v>
      </c>
      <c r="F143" s="174" t="s">
        <v>159</v>
      </c>
      <c r="G143" s="175" t="s">
        <v>132</v>
      </c>
      <c r="H143" s="176">
        <v>10</v>
      </c>
      <c r="I143" s="177"/>
      <c r="J143" s="176">
        <f>ROUND(I143*H143,1)</f>
        <v>0</v>
      </c>
      <c r="K143" s="174" t="s">
        <v>127</v>
      </c>
      <c r="L143" s="35"/>
      <c r="M143" s="178" t="s">
        <v>1</v>
      </c>
      <c r="N143" s="179" t="s">
        <v>40</v>
      </c>
      <c r="O143" s="73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128</v>
      </c>
      <c r="AT143" s="182" t="s">
        <v>123</v>
      </c>
      <c r="AU143" s="182" t="s">
        <v>81</v>
      </c>
      <c r="AY143" s="15" t="s">
        <v>121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32</v>
      </c>
      <c r="BK143" s="183">
        <f>ROUND(I143*H143,1)</f>
        <v>0</v>
      </c>
      <c r="BL143" s="15" t="s">
        <v>128</v>
      </c>
      <c r="BM143" s="182" t="s">
        <v>160</v>
      </c>
    </row>
    <row r="144" s="2" customFormat="1" ht="24.15" customHeight="1">
      <c r="A144" s="34"/>
      <c r="B144" s="171"/>
      <c r="C144" s="172" t="s">
        <v>161</v>
      </c>
      <c r="D144" s="172" t="s">
        <v>123</v>
      </c>
      <c r="E144" s="173" t="s">
        <v>162</v>
      </c>
      <c r="F144" s="174" t="s">
        <v>163</v>
      </c>
      <c r="G144" s="175" t="s">
        <v>164</v>
      </c>
      <c r="H144" s="176">
        <v>20</v>
      </c>
      <c r="I144" s="177"/>
      <c r="J144" s="176">
        <f>ROUND(I144*H144,1)</f>
        <v>0</v>
      </c>
      <c r="K144" s="174" t="s">
        <v>127</v>
      </c>
      <c r="L144" s="35"/>
      <c r="M144" s="178" t="s">
        <v>1</v>
      </c>
      <c r="N144" s="179" t="s">
        <v>40</v>
      </c>
      <c r="O144" s="73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2" t="s">
        <v>128</v>
      </c>
      <c r="AT144" s="182" t="s">
        <v>123</v>
      </c>
      <c r="AU144" s="182" t="s">
        <v>81</v>
      </c>
      <c r="AY144" s="15" t="s">
        <v>121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32</v>
      </c>
      <c r="BK144" s="183">
        <f>ROUND(I144*H144,1)</f>
        <v>0</v>
      </c>
      <c r="BL144" s="15" t="s">
        <v>128</v>
      </c>
      <c r="BM144" s="182" t="s">
        <v>165</v>
      </c>
    </row>
    <row r="145" s="2" customFormat="1" ht="16.5" customHeight="1">
      <c r="A145" s="34"/>
      <c r="B145" s="171"/>
      <c r="C145" s="172" t="s">
        <v>166</v>
      </c>
      <c r="D145" s="172" t="s">
        <v>123</v>
      </c>
      <c r="E145" s="173" t="s">
        <v>167</v>
      </c>
      <c r="F145" s="174" t="s">
        <v>168</v>
      </c>
      <c r="G145" s="175" t="s">
        <v>132</v>
      </c>
      <c r="H145" s="176">
        <v>10</v>
      </c>
      <c r="I145" s="177"/>
      <c r="J145" s="176">
        <f>ROUND(I145*H145,1)</f>
        <v>0</v>
      </c>
      <c r="K145" s="174" t="s">
        <v>127</v>
      </c>
      <c r="L145" s="35"/>
      <c r="M145" s="178" t="s">
        <v>1</v>
      </c>
      <c r="N145" s="179" t="s">
        <v>40</v>
      </c>
      <c r="O145" s="73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2" t="s">
        <v>128</v>
      </c>
      <c r="AT145" s="182" t="s">
        <v>123</v>
      </c>
      <c r="AU145" s="182" t="s">
        <v>81</v>
      </c>
      <c r="AY145" s="15" t="s">
        <v>121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32</v>
      </c>
      <c r="BK145" s="183">
        <f>ROUND(I145*H145,1)</f>
        <v>0</v>
      </c>
      <c r="BL145" s="15" t="s">
        <v>128</v>
      </c>
      <c r="BM145" s="182" t="s">
        <v>169</v>
      </c>
    </row>
    <row r="146" s="2" customFormat="1" ht="24.15" customHeight="1">
      <c r="A146" s="34"/>
      <c r="B146" s="171"/>
      <c r="C146" s="172" t="s">
        <v>170</v>
      </c>
      <c r="D146" s="172" t="s">
        <v>123</v>
      </c>
      <c r="E146" s="173" t="s">
        <v>171</v>
      </c>
      <c r="F146" s="174" t="s">
        <v>172</v>
      </c>
      <c r="G146" s="175" t="s">
        <v>132</v>
      </c>
      <c r="H146" s="176">
        <v>31</v>
      </c>
      <c r="I146" s="177"/>
      <c r="J146" s="176">
        <f>ROUND(I146*H146,1)</f>
        <v>0</v>
      </c>
      <c r="K146" s="174" t="s">
        <v>127</v>
      </c>
      <c r="L146" s="35"/>
      <c r="M146" s="178" t="s">
        <v>1</v>
      </c>
      <c r="N146" s="179" t="s">
        <v>40</v>
      </c>
      <c r="O146" s="73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128</v>
      </c>
      <c r="AT146" s="182" t="s">
        <v>123</v>
      </c>
      <c r="AU146" s="182" t="s">
        <v>81</v>
      </c>
      <c r="AY146" s="15" t="s">
        <v>121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32</v>
      </c>
      <c r="BK146" s="183">
        <f>ROUND(I146*H146,1)</f>
        <v>0</v>
      </c>
      <c r="BL146" s="15" t="s">
        <v>128</v>
      </c>
      <c r="BM146" s="182" t="s">
        <v>173</v>
      </c>
    </row>
    <row r="147" s="2" customFormat="1" ht="24.15" customHeight="1">
      <c r="A147" s="34"/>
      <c r="B147" s="171"/>
      <c r="C147" s="172" t="s">
        <v>174</v>
      </c>
      <c r="D147" s="172" t="s">
        <v>123</v>
      </c>
      <c r="E147" s="173" t="s">
        <v>175</v>
      </c>
      <c r="F147" s="174" t="s">
        <v>176</v>
      </c>
      <c r="G147" s="175" t="s">
        <v>132</v>
      </c>
      <c r="H147" s="176">
        <v>31</v>
      </c>
      <c r="I147" s="177"/>
      <c r="J147" s="176">
        <f>ROUND(I147*H147,1)</f>
        <v>0</v>
      </c>
      <c r="K147" s="174" t="s">
        <v>127</v>
      </c>
      <c r="L147" s="35"/>
      <c r="M147" s="178" t="s">
        <v>1</v>
      </c>
      <c r="N147" s="179" t="s">
        <v>40</v>
      </c>
      <c r="O147" s="73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2" t="s">
        <v>128</v>
      </c>
      <c r="AT147" s="182" t="s">
        <v>123</v>
      </c>
      <c r="AU147" s="182" t="s">
        <v>81</v>
      </c>
      <c r="AY147" s="15" t="s">
        <v>121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5" t="s">
        <v>32</v>
      </c>
      <c r="BK147" s="183">
        <f>ROUND(I147*H147,1)</f>
        <v>0</v>
      </c>
      <c r="BL147" s="15" t="s">
        <v>128</v>
      </c>
      <c r="BM147" s="182" t="s">
        <v>177</v>
      </c>
    </row>
    <row r="148" s="2" customFormat="1" ht="16.5" customHeight="1">
      <c r="A148" s="34"/>
      <c r="B148" s="171"/>
      <c r="C148" s="184" t="s">
        <v>178</v>
      </c>
      <c r="D148" s="184" t="s">
        <v>179</v>
      </c>
      <c r="E148" s="185" t="s">
        <v>180</v>
      </c>
      <c r="F148" s="186" t="s">
        <v>181</v>
      </c>
      <c r="G148" s="187" t="s">
        <v>182</v>
      </c>
      <c r="H148" s="188">
        <v>24</v>
      </c>
      <c r="I148" s="189"/>
      <c r="J148" s="188">
        <f>ROUND(I148*H148,1)</f>
        <v>0</v>
      </c>
      <c r="K148" s="186" t="s">
        <v>1</v>
      </c>
      <c r="L148" s="190"/>
      <c r="M148" s="191" t="s">
        <v>1</v>
      </c>
      <c r="N148" s="192" t="s">
        <v>40</v>
      </c>
      <c r="O148" s="73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2" t="s">
        <v>153</v>
      </c>
      <c r="AT148" s="182" t="s">
        <v>179</v>
      </c>
      <c r="AU148" s="182" t="s">
        <v>81</v>
      </c>
      <c r="AY148" s="15" t="s">
        <v>121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32</v>
      </c>
      <c r="BK148" s="183">
        <f>ROUND(I148*H148,1)</f>
        <v>0</v>
      </c>
      <c r="BL148" s="15" t="s">
        <v>128</v>
      </c>
      <c r="BM148" s="182" t="s">
        <v>183</v>
      </c>
    </row>
    <row r="149" s="2" customFormat="1" ht="16.5" customHeight="1">
      <c r="A149" s="34"/>
      <c r="B149" s="171"/>
      <c r="C149" s="184" t="s">
        <v>8</v>
      </c>
      <c r="D149" s="184" t="s">
        <v>179</v>
      </c>
      <c r="E149" s="185" t="s">
        <v>184</v>
      </c>
      <c r="F149" s="186" t="s">
        <v>185</v>
      </c>
      <c r="G149" s="187" t="s">
        <v>182</v>
      </c>
      <c r="H149" s="188">
        <v>24</v>
      </c>
      <c r="I149" s="189"/>
      <c r="J149" s="188">
        <f>ROUND(I149*H149,1)</f>
        <v>0</v>
      </c>
      <c r="K149" s="186" t="s">
        <v>1</v>
      </c>
      <c r="L149" s="190"/>
      <c r="M149" s="191" t="s">
        <v>1</v>
      </c>
      <c r="N149" s="192" t="s">
        <v>40</v>
      </c>
      <c r="O149" s="73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153</v>
      </c>
      <c r="AT149" s="182" t="s">
        <v>179</v>
      </c>
      <c r="AU149" s="182" t="s">
        <v>81</v>
      </c>
      <c r="AY149" s="15" t="s">
        <v>121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32</v>
      </c>
      <c r="BK149" s="183">
        <f>ROUND(I149*H149,1)</f>
        <v>0</v>
      </c>
      <c r="BL149" s="15" t="s">
        <v>128</v>
      </c>
      <c r="BM149" s="182" t="s">
        <v>186</v>
      </c>
    </row>
    <row r="150" s="2" customFormat="1" ht="24.15" customHeight="1">
      <c r="A150" s="34"/>
      <c r="B150" s="171"/>
      <c r="C150" s="184" t="s">
        <v>187</v>
      </c>
      <c r="D150" s="184" t="s">
        <v>179</v>
      </c>
      <c r="E150" s="185" t="s">
        <v>188</v>
      </c>
      <c r="F150" s="186" t="s">
        <v>189</v>
      </c>
      <c r="G150" s="187" t="s">
        <v>126</v>
      </c>
      <c r="H150" s="188">
        <v>15</v>
      </c>
      <c r="I150" s="189"/>
      <c r="J150" s="188">
        <f>ROUND(I150*H150,1)</f>
        <v>0</v>
      </c>
      <c r="K150" s="186" t="s">
        <v>1</v>
      </c>
      <c r="L150" s="190"/>
      <c r="M150" s="191" t="s">
        <v>1</v>
      </c>
      <c r="N150" s="192" t="s">
        <v>40</v>
      </c>
      <c r="O150" s="73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2" t="s">
        <v>153</v>
      </c>
      <c r="AT150" s="182" t="s">
        <v>179</v>
      </c>
      <c r="AU150" s="182" t="s">
        <v>81</v>
      </c>
      <c r="AY150" s="15" t="s">
        <v>121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32</v>
      </c>
      <c r="BK150" s="183">
        <f>ROUND(I150*H150,1)</f>
        <v>0</v>
      </c>
      <c r="BL150" s="15" t="s">
        <v>128</v>
      </c>
      <c r="BM150" s="182" t="s">
        <v>190</v>
      </c>
    </row>
    <row r="151" s="2" customFormat="1" ht="21.75" customHeight="1">
      <c r="A151" s="34"/>
      <c r="B151" s="171"/>
      <c r="C151" s="184" t="s">
        <v>191</v>
      </c>
      <c r="D151" s="184" t="s">
        <v>179</v>
      </c>
      <c r="E151" s="185" t="s">
        <v>192</v>
      </c>
      <c r="F151" s="186" t="s">
        <v>193</v>
      </c>
      <c r="G151" s="187" t="s">
        <v>126</v>
      </c>
      <c r="H151" s="188">
        <v>15</v>
      </c>
      <c r="I151" s="189"/>
      <c r="J151" s="188">
        <f>ROUND(I151*H151,1)</f>
        <v>0</v>
      </c>
      <c r="K151" s="186" t="s">
        <v>1</v>
      </c>
      <c r="L151" s="190"/>
      <c r="M151" s="191" t="s">
        <v>1</v>
      </c>
      <c r="N151" s="192" t="s">
        <v>40</v>
      </c>
      <c r="O151" s="73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2" t="s">
        <v>153</v>
      </c>
      <c r="AT151" s="182" t="s">
        <v>179</v>
      </c>
      <c r="AU151" s="182" t="s">
        <v>81</v>
      </c>
      <c r="AY151" s="15" t="s">
        <v>121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32</v>
      </c>
      <c r="BK151" s="183">
        <f>ROUND(I151*H151,1)</f>
        <v>0</v>
      </c>
      <c r="BL151" s="15" t="s">
        <v>128</v>
      </c>
      <c r="BM151" s="182" t="s">
        <v>194</v>
      </c>
    </row>
    <row r="152" s="12" customFormat="1" ht="22.8" customHeight="1">
      <c r="A152" s="12"/>
      <c r="B152" s="158"/>
      <c r="C152" s="12"/>
      <c r="D152" s="159" t="s">
        <v>74</v>
      </c>
      <c r="E152" s="169" t="s">
        <v>128</v>
      </c>
      <c r="F152" s="169" t="s">
        <v>195</v>
      </c>
      <c r="G152" s="12"/>
      <c r="H152" s="12"/>
      <c r="I152" s="161"/>
      <c r="J152" s="170">
        <f>BK152</f>
        <v>0</v>
      </c>
      <c r="K152" s="12"/>
      <c r="L152" s="158"/>
      <c r="M152" s="163"/>
      <c r="N152" s="164"/>
      <c r="O152" s="164"/>
      <c r="P152" s="165">
        <f>P153</f>
        <v>0</v>
      </c>
      <c r="Q152" s="164"/>
      <c r="R152" s="165">
        <f>R153</f>
        <v>0</v>
      </c>
      <c r="S152" s="164"/>
      <c r="T152" s="166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32</v>
      </c>
      <c r="AT152" s="167" t="s">
        <v>74</v>
      </c>
      <c r="AU152" s="167" t="s">
        <v>32</v>
      </c>
      <c r="AY152" s="159" t="s">
        <v>121</v>
      </c>
      <c r="BK152" s="168">
        <f>BK153</f>
        <v>0</v>
      </c>
    </row>
    <row r="153" s="2" customFormat="1" ht="24.15" customHeight="1">
      <c r="A153" s="34"/>
      <c r="B153" s="171"/>
      <c r="C153" s="172" t="s">
        <v>196</v>
      </c>
      <c r="D153" s="172" t="s">
        <v>123</v>
      </c>
      <c r="E153" s="173" t="s">
        <v>197</v>
      </c>
      <c r="F153" s="174" t="s">
        <v>198</v>
      </c>
      <c r="G153" s="175" t="s">
        <v>132</v>
      </c>
      <c r="H153" s="176">
        <v>10</v>
      </c>
      <c r="I153" s="177"/>
      <c r="J153" s="176">
        <f>ROUND(I153*H153,1)</f>
        <v>0</v>
      </c>
      <c r="K153" s="174" t="s">
        <v>127</v>
      </c>
      <c r="L153" s="35"/>
      <c r="M153" s="178" t="s">
        <v>1</v>
      </c>
      <c r="N153" s="179" t="s">
        <v>40</v>
      </c>
      <c r="O153" s="73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2" t="s">
        <v>128</v>
      </c>
      <c r="AT153" s="182" t="s">
        <v>123</v>
      </c>
      <c r="AU153" s="182" t="s">
        <v>81</v>
      </c>
      <c r="AY153" s="15" t="s">
        <v>121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32</v>
      </c>
      <c r="BK153" s="183">
        <f>ROUND(I153*H153,1)</f>
        <v>0</v>
      </c>
      <c r="BL153" s="15" t="s">
        <v>128</v>
      </c>
      <c r="BM153" s="182" t="s">
        <v>199</v>
      </c>
    </row>
    <row r="154" s="12" customFormat="1" ht="22.8" customHeight="1">
      <c r="A154" s="12"/>
      <c r="B154" s="158"/>
      <c r="C154" s="12"/>
      <c r="D154" s="159" t="s">
        <v>74</v>
      </c>
      <c r="E154" s="169" t="s">
        <v>153</v>
      </c>
      <c r="F154" s="169" t="s">
        <v>200</v>
      </c>
      <c r="G154" s="12"/>
      <c r="H154" s="12"/>
      <c r="I154" s="161"/>
      <c r="J154" s="170">
        <f>BK154</f>
        <v>0</v>
      </c>
      <c r="K154" s="12"/>
      <c r="L154" s="158"/>
      <c r="M154" s="163"/>
      <c r="N154" s="164"/>
      <c r="O154" s="164"/>
      <c r="P154" s="165">
        <f>SUM(P155:P157)</f>
        <v>0</v>
      </c>
      <c r="Q154" s="164"/>
      <c r="R154" s="165">
        <f>SUM(R155:R157)</f>
        <v>0.0081332999999999996</v>
      </c>
      <c r="S154" s="164"/>
      <c r="T154" s="166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32</v>
      </c>
      <c r="AT154" s="167" t="s">
        <v>74</v>
      </c>
      <c r="AU154" s="167" t="s">
        <v>32</v>
      </c>
      <c r="AY154" s="159" t="s">
        <v>121</v>
      </c>
      <c r="BK154" s="168">
        <f>SUM(BK155:BK157)</f>
        <v>0</v>
      </c>
    </row>
    <row r="155" s="2" customFormat="1" ht="16.5" customHeight="1">
      <c r="A155" s="34"/>
      <c r="B155" s="171"/>
      <c r="C155" s="172" t="s">
        <v>201</v>
      </c>
      <c r="D155" s="172" t="s">
        <v>123</v>
      </c>
      <c r="E155" s="173" t="s">
        <v>202</v>
      </c>
      <c r="F155" s="174" t="s">
        <v>203</v>
      </c>
      <c r="G155" s="175" t="s">
        <v>182</v>
      </c>
      <c r="H155" s="176">
        <v>30</v>
      </c>
      <c r="I155" s="177"/>
      <c r="J155" s="176">
        <f>ROUND(I155*H155,1)</f>
        <v>0</v>
      </c>
      <c r="K155" s="174" t="s">
        <v>127</v>
      </c>
      <c r="L155" s="35"/>
      <c r="M155" s="178" t="s">
        <v>1</v>
      </c>
      <c r="N155" s="179" t="s">
        <v>40</v>
      </c>
      <c r="O155" s="73"/>
      <c r="P155" s="180">
        <f>O155*H155</f>
        <v>0</v>
      </c>
      <c r="Q155" s="180">
        <v>0.00019236000000000001</v>
      </c>
      <c r="R155" s="180">
        <f>Q155*H155</f>
        <v>0.0057708000000000004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128</v>
      </c>
      <c r="AT155" s="182" t="s">
        <v>123</v>
      </c>
      <c r="AU155" s="182" t="s">
        <v>81</v>
      </c>
      <c r="AY155" s="15" t="s">
        <v>121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5" t="s">
        <v>32</v>
      </c>
      <c r="BK155" s="183">
        <f>ROUND(I155*H155,1)</f>
        <v>0</v>
      </c>
      <c r="BL155" s="15" t="s">
        <v>128</v>
      </c>
      <c r="BM155" s="182" t="s">
        <v>204</v>
      </c>
    </row>
    <row r="156" s="2" customFormat="1" ht="21.75" customHeight="1">
      <c r="A156" s="34"/>
      <c r="B156" s="171"/>
      <c r="C156" s="172" t="s">
        <v>205</v>
      </c>
      <c r="D156" s="172" t="s">
        <v>123</v>
      </c>
      <c r="E156" s="173" t="s">
        <v>206</v>
      </c>
      <c r="F156" s="174" t="s">
        <v>207</v>
      </c>
      <c r="G156" s="175" t="s">
        <v>182</v>
      </c>
      <c r="H156" s="176">
        <v>25</v>
      </c>
      <c r="I156" s="177"/>
      <c r="J156" s="176">
        <f>ROUND(I156*H156,1)</f>
        <v>0</v>
      </c>
      <c r="K156" s="174" t="s">
        <v>127</v>
      </c>
      <c r="L156" s="35"/>
      <c r="M156" s="178" t="s">
        <v>1</v>
      </c>
      <c r="N156" s="179" t="s">
        <v>40</v>
      </c>
      <c r="O156" s="73"/>
      <c r="P156" s="180">
        <f>O156*H156</f>
        <v>0</v>
      </c>
      <c r="Q156" s="180">
        <v>9.4500000000000007E-05</v>
      </c>
      <c r="R156" s="180">
        <f>Q156*H156</f>
        <v>0.0023625</v>
      </c>
      <c r="S156" s="180">
        <v>0</v>
      </c>
      <c r="T156" s="18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2" t="s">
        <v>128</v>
      </c>
      <c r="AT156" s="182" t="s">
        <v>123</v>
      </c>
      <c r="AU156" s="182" t="s">
        <v>81</v>
      </c>
      <c r="AY156" s="15" t="s">
        <v>121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32</v>
      </c>
      <c r="BK156" s="183">
        <f>ROUND(I156*H156,1)</f>
        <v>0</v>
      </c>
      <c r="BL156" s="15" t="s">
        <v>128</v>
      </c>
      <c r="BM156" s="182" t="s">
        <v>208</v>
      </c>
    </row>
    <row r="157" s="2" customFormat="1" ht="16.5" customHeight="1">
      <c r="A157" s="34"/>
      <c r="B157" s="171"/>
      <c r="C157" s="172" t="s">
        <v>7</v>
      </c>
      <c r="D157" s="172" t="s">
        <v>123</v>
      </c>
      <c r="E157" s="173" t="s">
        <v>209</v>
      </c>
      <c r="F157" s="174" t="s">
        <v>210</v>
      </c>
      <c r="G157" s="175" t="s">
        <v>211</v>
      </c>
      <c r="H157" s="176">
        <v>1</v>
      </c>
      <c r="I157" s="177"/>
      <c r="J157" s="176">
        <f>ROUND(I157*H157,1)</f>
        <v>0</v>
      </c>
      <c r="K157" s="174" t="s">
        <v>1</v>
      </c>
      <c r="L157" s="35"/>
      <c r="M157" s="178" t="s">
        <v>1</v>
      </c>
      <c r="N157" s="179" t="s">
        <v>40</v>
      </c>
      <c r="O157" s="73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2" t="s">
        <v>128</v>
      </c>
      <c r="AT157" s="182" t="s">
        <v>123</v>
      </c>
      <c r="AU157" s="182" t="s">
        <v>81</v>
      </c>
      <c r="AY157" s="15" t="s">
        <v>121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32</v>
      </c>
      <c r="BK157" s="183">
        <f>ROUND(I157*H157,1)</f>
        <v>0</v>
      </c>
      <c r="BL157" s="15" t="s">
        <v>128</v>
      </c>
      <c r="BM157" s="182" t="s">
        <v>212</v>
      </c>
    </row>
    <row r="158" s="12" customFormat="1" ht="22.8" customHeight="1">
      <c r="A158" s="12"/>
      <c r="B158" s="158"/>
      <c r="C158" s="12"/>
      <c r="D158" s="159" t="s">
        <v>74</v>
      </c>
      <c r="E158" s="169" t="s">
        <v>157</v>
      </c>
      <c r="F158" s="169" t="s">
        <v>213</v>
      </c>
      <c r="G158" s="12"/>
      <c r="H158" s="12"/>
      <c r="I158" s="161"/>
      <c r="J158" s="170">
        <f>BK158</f>
        <v>0</v>
      </c>
      <c r="K158" s="12"/>
      <c r="L158" s="158"/>
      <c r="M158" s="163"/>
      <c r="N158" s="164"/>
      <c r="O158" s="164"/>
      <c r="P158" s="165">
        <f>SUM(P159:P160)</f>
        <v>0</v>
      </c>
      <c r="Q158" s="164"/>
      <c r="R158" s="165">
        <f>SUM(R159:R160)</f>
        <v>4.935E-05</v>
      </c>
      <c r="S158" s="164"/>
      <c r="T158" s="166">
        <f>SUM(T159:T160)</f>
        <v>0.104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9" t="s">
        <v>32</v>
      </c>
      <c r="AT158" s="167" t="s">
        <v>74</v>
      </c>
      <c r="AU158" s="167" t="s">
        <v>32</v>
      </c>
      <c r="AY158" s="159" t="s">
        <v>121</v>
      </c>
      <c r="BK158" s="168">
        <f>SUM(BK159:BK160)</f>
        <v>0</v>
      </c>
    </row>
    <row r="159" s="2" customFormat="1" ht="24.15" customHeight="1">
      <c r="A159" s="34"/>
      <c r="B159" s="171"/>
      <c r="C159" s="172" t="s">
        <v>214</v>
      </c>
      <c r="D159" s="172" t="s">
        <v>123</v>
      </c>
      <c r="E159" s="173" t="s">
        <v>215</v>
      </c>
      <c r="F159" s="174" t="s">
        <v>216</v>
      </c>
      <c r="G159" s="175" t="s">
        <v>182</v>
      </c>
      <c r="H159" s="176">
        <v>30</v>
      </c>
      <c r="I159" s="177"/>
      <c r="J159" s="176">
        <f>ROUND(I159*H159,1)</f>
        <v>0</v>
      </c>
      <c r="K159" s="174" t="s">
        <v>127</v>
      </c>
      <c r="L159" s="35"/>
      <c r="M159" s="178" t="s">
        <v>1</v>
      </c>
      <c r="N159" s="179" t="s">
        <v>40</v>
      </c>
      <c r="O159" s="73"/>
      <c r="P159" s="180">
        <f>O159*H159</f>
        <v>0</v>
      </c>
      <c r="Q159" s="180">
        <v>1.6449999999999999E-06</v>
      </c>
      <c r="R159" s="180">
        <f>Q159*H159</f>
        <v>4.935E-05</v>
      </c>
      <c r="S159" s="180">
        <v>0</v>
      </c>
      <c r="T159" s="18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2" t="s">
        <v>128</v>
      </c>
      <c r="AT159" s="182" t="s">
        <v>123</v>
      </c>
      <c r="AU159" s="182" t="s">
        <v>81</v>
      </c>
      <c r="AY159" s="15" t="s">
        <v>121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32</v>
      </c>
      <c r="BK159" s="183">
        <f>ROUND(I159*H159,1)</f>
        <v>0</v>
      </c>
      <c r="BL159" s="15" t="s">
        <v>128</v>
      </c>
      <c r="BM159" s="182" t="s">
        <v>217</v>
      </c>
    </row>
    <row r="160" s="2" customFormat="1" ht="24.15" customHeight="1">
      <c r="A160" s="34"/>
      <c r="B160" s="171"/>
      <c r="C160" s="172" t="s">
        <v>218</v>
      </c>
      <c r="D160" s="172" t="s">
        <v>123</v>
      </c>
      <c r="E160" s="173" t="s">
        <v>219</v>
      </c>
      <c r="F160" s="174" t="s">
        <v>220</v>
      </c>
      <c r="G160" s="175" t="s">
        <v>211</v>
      </c>
      <c r="H160" s="176">
        <v>1</v>
      </c>
      <c r="I160" s="177"/>
      <c r="J160" s="176">
        <f>ROUND(I160*H160,1)</f>
        <v>0</v>
      </c>
      <c r="K160" s="174" t="s">
        <v>127</v>
      </c>
      <c r="L160" s="35"/>
      <c r="M160" s="178" t="s">
        <v>1</v>
      </c>
      <c r="N160" s="179" t="s">
        <v>40</v>
      </c>
      <c r="O160" s="73"/>
      <c r="P160" s="180">
        <f>O160*H160</f>
        <v>0</v>
      </c>
      <c r="Q160" s="180">
        <v>0</v>
      </c>
      <c r="R160" s="180">
        <f>Q160*H160</f>
        <v>0</v>
      </c>
      <c r="S160" s="180">
        <v>0.104</v>
      </c>
      <c r="T160" s="181">
        <f>S160*H160</f>
        <v>0.104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2" t="s">
        <v>128</v>
      </c>
      <c r="AT160" s="182" t="s">
        <v>123</v>
      </c>
      <c r="AU160" s="182" t="s">
        <v>81</v>
      </c>
      <c r="AY160" s="15" t="s">
        <v>121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32</v>
      </c>
      <c r="BK160" s="183">
        <f>ROUND(I160*H160,1)</f>
        <v>0</v>
      </c>
      <c r="BL160" s="15" t="s">
        <v>128</v>
      </c>
      <c r="BM160" s="182" t="s">
        <v>221</v>
      </c>
    </row>
    <row r="161" s="12" customFormat="1" ht="22.8" customHeight="1">
      <c r="A161" s="12"/>
      <c r="B161" s="158"/>
      <c r="C161" s="12"/>
      <c r="D161" s="159" t="s">
        <v>74</v>
      </c>
      <c r="E161" s="169" t="s">
        <v>222</v>
      </c>
      <c r="F161" s="169" t="s">
        <v>223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SUM(P162:P164)</f>
        <v>0</v>
      </c>
      <c r="Q161" s="164"/>
      <c r="R161" s="165">
        <f>SUM(R162:R164)</f>
        <v>0</v>
      </c>
      <c r="S161" s="164"/>
      <c r="T161" s="166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32</v>
      </c>
      <c r="AT161" s="167" t="s">
        <v>74</v>
      </c>
      <c r="AU161" s="167" t="s">
        <v>32</v>
      </c>
      <c r="AY161" s="159" t="s">
        <v>121</v>
      </c>
      <c r="BK161" s="168">
        <f>SUM(BK162:BK164)</f>
        <v>0</v>
      </c>
    </row>
    <row r="162" s="2" customFormat="1" ht="24.15" customHeight="1">
      <c r="A162" s="34"/>
      <c r="B162" s="171"/>
      <c r="C162" s="172" t="s">
        <v>224</v>
      </c>
      <c r="D162" s="172" t="s">
        <v>123</v>
      </c>
      <c r="E162" s="173" t="s">
        <v>225</v>
      </c>
      <c r="F162" s="174" t="s">
        <v>226</v>
      </c>
      <c r="G162" s="175" t="s">
        <v>164</v>
      </c>
      <c r="H162" s="176">
        <v>4.7000000000000002</v>
      </c>
      <c r="I162" s="177"/>
      <c r="J162" s="176">
        <f>ROUND(I162*H162,1)</f>
        <v>0</v>
      </c>
      <c r="K162" s="174" t="s">
        <v>127</v>
      </c>
      <c r="L162" s="35"/>
      <c r="M162" s="178" t="s">
        <v>1</v>
      </c>
      <c r="N162" s="179" t="s">
        <v>40</v>
      </c>
      <c r="O162" s="73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2" t="s">
        <v>128</v>
      </c>
      <c r="AT162" s="182" t="s">
        <v>123</v>
      </c>
      <c r="AU162" s="182" t="s">
        <v>81</v>
      </c>
      <c r="AY162" s="15" t="s">
        <v>121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32</v>
      </c>
      <c r="BK162" s="183">
        <f>ROUND(I162*H162,1)</f>
        <v>0</v>
      </c>
      <c r="BL162" s="15" t="s">
        <v>128</v>
      </c>
      <c r="BM162" s="182" t="s">
        <v>227</v>
      </c>
    </row>
    <row r="163" s="2" customFormat="1" ht="24.15" customHeight="1">
      <c r="A163" s="34"/>
      <c r="B163" s="171"/>
      <c r="C163" s="172" t="s">
        <v>228</v>
      </c>
      <c r="D163" s="172" t="s">
        <v>123</v>
      </c>
      <c r="E163" s="173" t="s">
        <v>229</v>
      </c>
      <c r="F163" s="174" t="s">
        <v>230</v>
      </c>
      <c r="G163" s="175" t="s">
        <v>164</v>
      </c>
      <c r="H163" s="176">
        <v>4.7000000000000002</v>
      </c>
      <c r="I163" s="177"/>
      <c r="J163" s="176">
        <f>ROUND(I163*H163,1)</f>
        <v>0</v>
      </c>
      <c r="K163" s="174" t="s">
        <v>127</v>
      </c>
      <c r="L163" s="35"/>
      <c r="M163" s="178" t="s">
        <v>1</v>
      </c>
      <c r="N163" s="179" t="s">
        <v>40</v>
      </c>
      <c r="O163" s="73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2" t="s">
        <v>128</v>
      </c>
      <c r="AT163" s="182" t="s">
        <v>123</v>
      </c>
      <c r="AU163" s="182" t="s">
        <v>81</v>
      </c>
      <c r="AY163" s="15" t="s">
        <v>121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32</v>
      </c>
      <c r="BK163" s="183">
        <f>ROUND(I163*H163,1)</f>
        <v>0</v>
      </c>
      <c r="BL163" s="15" t="s">
        <v>128</v>
      </c>
      <c r="BM163" s="182" t="s">
        <v>231</v>
      </c>
    </row>
    <row r="164" s="2" customFormat="1" ht="33" customHeight="1">
      <c r="A164" s="34"/>
      <c r="B164" s="171"/>
      <c r="C164" s="172" t="s">
        <v>232</v>
      </c>
      <c r="D164" s="172" t="s">
        <v>123</v>
      </c>
      <c r="E164" s="173" t="s">
        <v>233</v>
      </c>
      <c r="F164" s="174" t="s">
        <v>234</v>
      </c>
      <c r="G164" s="175" t="s">
        <v>164</v>
      </c>
      <c r="H164" s="176">
        <v>4.7000000000000002</v>
      </c>
      <c r="I164" s="177"/>
      <c r="J164" s="176">
        <f>ROUND(I164*H164,1)</f>
        <v>0</v>
      </c>
      <c r="K164" s="174" t="s">
        <v>127</v>
      </c>
      <c r="L164" s="35"/>
      <c r="M164" s="178" t="s">
        <v>1</v>
      </c>
      <c r="N164" s="179" t="s">
        <v>40</v>
      </c>
      <c r="O164" s="73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128</v>
      </c>
      <c r="AT164" s="182" t="s">
        <v>123</v>
      </c>
      <c r="AU164" s="182" t="s">
        <v>81</v>
      </c>
      <c r="AY164" s="15" t="s">
        <v>121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32</v>
      </c>
      <c r="BK164" s="183">
        <f>ROUND(I164*H164,1)</f>
        <v>0</v>
      </c>
      <c r="BL164" s="15" t="s">
        <v>128</v>
      </c>
      <c r="BM164" s="182" t="s">
        <v>235</v>
      </c>
    </row>
    <row r="165" s="12" customFormat="1" ht="22.8" customHeight="1">
      <c r="A165" s="12"/>
      <c r="B165" s="158"/>
      <c r="C165" s="12"/>
      <c r="D165" s="159" t="s">
        <v>74</v>
      </c>
      <c r="E165" s="169" t="s">
        <v>236</v>
      </c>
      <c r="F165" s="169" t="s">
        <v>237</v>
      </c>
      <c r="G165" s="12"/>
      <c r="H165" s="12"/>
      <c r="I165" s="161"/>
      <c r="J165" s="170">
        <f>BK165</f>
        <v>0</v>
      </c>
      <c r="K165" s="12"/>
      <c r="L165" s="158"/>
      <c r="M165" s="163"/>
      <c r="N165" s="164"/>
      <c r="O165" s="164"/>
      <c r="P165" s="165">
        <f>P166</f>
        <v>0</v>
      </c>
      <c r="Q165" s="164"/>
      <c r="R165" s="165">
        <f>R166</f>
        <v>0</v>
      </c>
      <c r="S165" s="164"/>
      <c r="T165" s="166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9" t="s">
        <v>32</v>
      </c>
      <c r="AT165" s="167" t="s">
        <v>74</v>
      </c>
      <c r="AU165" s="167" t="s">
        <v>32</v>
      </c>
      <c r="AY165" s="159" t="s">
        <v>121</v>
      </c>
      <c r="BK165" s="168">
        <f>BK166</f>
        <v>0</v>
      </c>
    </row>
    <row r="166" s="2" customFormat="1" ht="24.15" customHeight="1">
      <c r="A166" s="34"/>
      <c r="B166" s="171"/>
      <c r="C166" s="172" t="s">
        <v>238</v>
      </c>
      <c r="D166" s="172" t="s">
        <v>123</v>
      </c>
      <c r="E166" s="173" t="s">
        <v>239</v>
      </c>
      <c r="F166" s="174" t="s">
        <v>240</v>
      </c>
      <c r="G166" s="175" t="s">
        <v>164</v>
      </c>
      <c r="H166" s="176">
        <v>0.10000000000000001</v>
      </c>
      <c r="I166" s="177"/>
      <c r="J166" s="176">
        <f>ROUND(I166*H166,1)</f>
        <v>0</v>
      </c>
      <c r="K166" s="174" t="s">
        <v>127</v>
      </c>
      <c r="L166" s="35"/>
      <c r="M166" s="178" t="s">
        <v>1</v>
      </c>
      <c r="N166" s="179" t="s">
        <v>40</v>
      </c>
      <c r="O166" s="73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2" t="s">
        <v>128</v>
      </c>
      <c r="AT166" s="182" t="s">
        <v>123</v>
      </c>
      <c r="AU166" s="182" t="s">
        <v>81</v>
      </c>
      <c r="AY166" s="15" t="s">
        <v>121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32</v>
      </c>
      <c r="BK166" s="183">
        <f>ROUND(I166*H166,1)</f>
        <v>0</v>
      </c>
      <c r="BL166" s="15" t="s">
        <v>128</v>
      </c>
      <c r="BM166" s="182" t="s">
        <v>241</v>
      </c>
    </row>
    <row r="167" s="12" customFormat="1" ht="25.92" customHeight="1">
      <c r="A167" s="12"/>
      <c r="B167" s="158"/>
      <c r="C167" s="12"/>
      <c r="D167" s="159" t="s">
        <v>74</v>
      </c>
      <c r="E167" s="160" t="s">
        <v>242</v>
      </c>
      <c r="F167" s="160" t="s">
        <v>243</v>
      </c>
      <c r="G167" s="12"/>
      <c r="H167" s="12"/>
      <c r="I167" s="161"/>
      <c r="J167" s="162">
        <f>BK167</f>
        <v>0</v>
      </c>
      <c r="K167" s="12"/>
      <c r="L167" s="158"/>
      <c r="M167" s="163"/>
      <c r="N167" s="164"/>
      <c r="O167" s="164"/>
      <c r="P167" s="165">
        <f>P168</f>
        <v>0</v>
      </c>
      <c r="Q167" s="164"/>
      <c r="R167" s="165">
        <f>R168</f>
        <v>0.0020799999999999998</v>
      </c>
      <c r="S167" s="164"/>
      <c r="T167" s="166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9" t="s">
        <v>81</v>
      </c>
      <c r="AT167" s="167" t="s">
        <v>74</v>
      </c>
      <c r="AU167" s="167" t="s">
        <v>75</v>
      </c>
      <c r="AY167" s="159" t="s">
        <v>121</v>
      </c>
      <c r="BK167" s="168">
        <f>BK168</f>
        <v>0</v>
      </c>
    </row>
    <row r="168" s="12" customFormat="1" ht="22.8" customHeight="1">
      <c r="A168" s="12"/>
      <c r="B168" s="158"/>
      <c r="C168" s="12"/>
      <c r="D168" s="159" t="s">
        <v>74</v>
      </c>
      <c r="E168" s="169" t="s">
        <v>244</v>
      </c>
      <c r="F168" s="169" t="s">
        <v>245</v>
      </c>
      <c r="G168" s="12"/>
      <c r="H168" s="12"/>
      <c r="I168" s="161"/>
      <c r="J168" s="170">
        <f>BK168</f>
        <v>0</v>
      </c>
      <c r="K168" s="12"/>
      <c r="L168" s="158"/>
      <c r="M168" s="163"/>
      <c r="N168" s="164"/>
      <c r="O168" s="164"/>
      <c r="P168" s="165">
        <f>SUM(P169:P170)</f>
        <v>0</v>
      </c>
      <c r="Q168" s="164"/>
      <c r="R168" s="165">
        <f>SUM(R169:R170)</f>
        <v>0.0020799999999999998</v>
      </c>
      <c r="S168" s="164"/>
      <c r="T168" s="166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9" t="s">
        <v>81</v>
      </c>
      <c r="AT168" s="167" t="s">
        <v>74</v>
      </c>
      <c r="AU168" s="167" t="s">
        <v>32</v>
      </c>
      <c r="AY168" s="159" t="s">
        <v>121</v>
      </c>
      <c r="BK168" s="168">
        <f>SUM(BK169:BK170)</f>
        <v>0</v>
      </c>
    </row>
    <row r="169" s="2" customFormat="1" ht="24.15" customHeight="1">
      <c r="A169" s="34"/>
      <c r="B169" s="171"/>
      <c r="C169" s="172" t="s">
        <v>246</v>
      </c>
      <c r="D169" s="172" t="s">
        <v>123</v>
      </c>
      <c r="E169" s="173" t="s">
        <v>247</v>
      </c>
      <c r="F169" s="174" t="s">
        <v>248</v>
      </c>
      <c r="G169" s="175" t="s">
        <v>211</v>
      </c>
      <c r="H169" s="176">
        <v>1</v>
      </c>
      <c r="I169" s="177"/>
      <c r="J169" s="176">
        <f>ROUND(I169*H169,1)</f>
        <v>0</v>
      </c>
      <c r="K169" s="174" t="s">
        <v>1</v>
      </c>
      <c r="L169" s="35"/>
      <c r="M169" s="178" t="s">
        <v>1</v>
      </c>
      <c r="N169" s="179" t="s">
        <v>40</v>
      </c>
      <c r="O169" s="73"/>
      <c r="P169" s="180">
        <f>O169*H169</f>
        <v>0</v>
      </c>
      <c r="Q169" s="180">
        <v>0.0020799999999999998</v>
      </c>
      <c r="R169" s="180">
        <f>Q169*H169</f>
        <v>0.0020799999999999998</v>
      </c>
      <c r="S169" s="180">
        <v>0</v>
      </c>
      <c r="T169" s="18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2" t="s">
        <v>187</v>
      </c>
      <c r="AT169" s="182" t="s">
        <v>123</v>
      </c>
      <c r="AU169" s="182" t="s">
        <v>81</v>
      </c>
      <c r="AY169" s="15" t="s">
        <v>121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32</v>
      </c>
      <c r="BK169" s="183">
        <f>ROUND(I169*H169,1)</f>
        <v>0</v>
      </c>
      <c r="BL169" s="15" t="s">
        <v>187</v>
      </c>
      <c r="BM169" s="182" t="s">
        <v>249</v>
      </c>
    </row>
    <row r="170" s="2" customFormat="1" ht="24.15" customHeight="1">
      <c r="A170" s="34"/>
      <c r="B170" s="171"/>
      <c r="C170" s="172" t="s">
        <v>250</v>
      </c>
      <c r="D170" s="172" t="s">
        <v>123</v>
      </c>
      <c r="E170" s="173" t="s">
        <v>251</v>
      </c>
      <c r="F170" s="174" t="s">
        <v>252</v>
      </c>
      <c r="G170" s="175" t="s">
        <v>253</v>
      </c>
      <c r="H170" s="177"/>
      <c r="I170" s="177"/>
      <c r="J170" s="176">
        <f>ROUND(I170*H170,1)</f>
        <v>0</v>
      </c>
      <c r="K170" s="174" t="s">
        <v>127</v>
      </c>
      <c r="L170" s="35"/>
      <c r="M170" s="178" t="s">
        <v>1</v>
      </c>
      <c r="N170" s="179" t="s">
        <v>40</v>
      </c>
      <c r="O170" s="73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2" t="s">
        <v>187</v>
      </c>
      <c r="AT170" s="182" t="s">
        <v>123</v>
      </c>
      <c r="AU170" s="182" t="s">
        <v>81</v>
      </c>
      <c r="AY170" s="15" t="s">
        <v>121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5" t="s">
        <v>32</v>
      </c>
      <c r="BK170" s="183">
        <f>ROUND(I170*H170,1)</f>
        <v>0</v>
      </c>
      <c r="BL170" s="15" t="s">
        <v>187</v>
      </c>
      <c r="BM170" s="182" t="s">
        <v>254</v>
      </c>
    </row>
    <row r="171" s="12" customFormat="1" ht="25.92" customHeight="1">
      <c r="A171" s="12"/>
      <c r="B171" s="158"/>
      <c r="C171" s="12"/>
      <c r="D171" s="159" t="s">
        <v>74</v>
      </c>
      <c r="E171" s="160" t="s">
        <v>179</v>
      </c>
      <c r="F171" s="160" t="s">
        <v>255</v>
      </c>
      <c r="G171" s="12"/>
      <c r="H171" s="12"/>
      <c r="I171" s="161"/>
      <c r="J171" s="162">
        <f>BK171</f>
        <v>0</v>
      </c>
      <c r="K171" s="12"/>
      <c r="L171" s="158"/>
      <c r="M171" s="163"/>
      <c r="N171" s="164"/>
      <c r="O171" s="164"/>
      <c r="P171" s="165">
        <f>P172</f>
        <v>0</v>
      </c>
      <c r="Q171" s="164"/>
      <c r="R171" s="165">
        <f>R172</f>
        <v>0.11600306000000001</v>
      </c>
      <c r="S171" s="164"/>
      <c r="T171" s="166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134</v>
      </c>
      <c r="AT171" s="167" t="s">
        <v>74</v>
      </c>
      <c r="AU171" s="167" t="s">
        <v>75</v>
      </c>
      <c r="AY171" s="159" t="s">
        <v>121</v>
      </c>
      <c r="BK171" s="168">
        <f>BK172</f>
        <v>0</v>
      </c>
    </row>
    <row r="172" s="12" customFormat="1" ht="22.8" customHeight="1">
      <c r="A172" s="12"/>
      <c r="B172" s="158"/>
      <c r="C172" s="12"/>
      <c r="D172" s="159" t="s">
        <v>74</v>
      </c>
      <c r="E172" s="169" t="s">
        <v>256</v>
      </c>
      <c r="F172" s="169" t="s">
        <v>257</v>
      </c>
      <c r="G172" s="12"/>
      <c r="H172" s="12"/>
      <c r="I172" s="161"/>
      <c r="J172" s="170">
        <f>BK172</f>
        <v>0</v>
      </c>
      <c r="K172" s="12"/>
      <c r="L172" s="158"/>
      <c r="M172" s="163"/>
      <c r="N172" s="164"/>
      <c r="O172" s="164"/>
      <c r="P172" s="165">
        <f>SUM(P173:P195)</f>
        <v>0</v>
      </c>
      <c r="Q172" s="164"/>
      <c r="R172" s="165">
        <f>SUM(R173:R195)</f>
        <v>0.11600306000000001</v>
      </c>
      <c r="S172" s="164"/>
      <c r="T172" s="166">
        <f>SUM(T173:T195)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9" t="s">
        <v>134</v>
      </c>
      <c r="AT172" s="167" t="s">
        <v>74</v>
      </c>
      <c r="AU172" s="167" t="s">
        <v>32</v>
      </c>
      <c r="AY172" s="159" t="s">
        <v>121</v>
      </c>
      <c r="BK172" s="168">
        <f>SUM(BK173:BK195)</f>
        <v>0</v>
      </c>
    </row>
    <row r="173" s="2" customFormat="1" ht="24.15" customHeight="1">
      <c r="A173" s="34"/>
      <c r="B173" s="171"/>
      <c r="C173" s="172" t="s">
        <v>258</v>
      </c>
      <c r="D173" s="172" t="s">
        <v>123</v>
      </c>
      <c r="E173" s="173" t="s">
        <v>259</v>
      </c>
      <c r="F173" s="174" t="s">
        <v>260</v>
      </c>
      <c r="G173" s="175" t="s">
        <v>261</v>
      </c>
      <c r="H173" s="176">
        <v>1</v>
      </c>
      <c r="I173" s="177"/>
      <c r="J173" s="176">
        <f>ROUND(I173*H173,1)</f>
        <v>0</v>
      </c>
      <c r="K173" s="174" t="s">
        <v>127</v>
      </c>
      <c r="L173" s="35"/>
      <c r="M173" s="178" t="s">
        <v>1</v>
      </c>
      <c r="N173" s="179" t="s">
        <v>40</v>
      </c>
      <c r="O173" s="73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262</v>
      </c>
      <c r="AT173" s="182" t="s">
        <v>123</v>
      </c>
      <c r="AU173" s="182" t="s">
        <v>81</v>
      </c>
      <c r="AY173" s="15" t="s">
        <v>121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5" t="s">
        <v>32</v>
      </c>
      <c r="BK173" s="183">
        <f>ROUND(I173*H173,1)</f>
        <v>0</v>
      </c>
      <c r="BL173" s="15" t="s">
        <v>262</v>
      </c>
      <c r="BM173" s="182" t="s">
        <v>263</v>
      </c>
    </row>
    <row r="174" s="2" customFormat="1" ht="44.25" customHeight="1">
      <c r="A174" s="34"/>
      <c r="B174" s="171"/>
      <c r="C174" s="184" t="s">
        <v>264</v>
      </c>
      <c r="D174" s="184" t="s">
        <v>179</v>
      </c>
      <c r="E174" s="185" t="s">
        <v>265</v>
      </c>
      <c r="F174" s="186" t="s">
        <v>266</v>
      </c>
      <c r="G174" s="187" t="s">
        <v>182</v>
      </c>
      <c r="H174" s="188">
        <v>24</v>
      </c>
      <c r="I174" s="189"/>
      <c r="J174" s="188">
        <f>ROUND(I174*H174,1)</f>
        <v>0</v>
      </c>
      <c r="K174" s="186" t="s">
        <v>1</v>
      </c>
      <c r="L174" s="190"/>
      <c r="M174" s="191" t="s">
        <v>1</v>
      </c>
      <c r="N174" s="192" t="s">
        <v>40</v>
      </c>
      <c r="O174" s="73"/>
      <c r="P174" s="180">
        <f>O174*H174</f>
        <v>0</v>
      </c>
      <c r="Q174" s="180">
        <v>0.0020300000000000001</v>
      </c>
      <c r="R174" s="180">
        <f>Q174*H174</f>
        <v>0.048719999999999999</v>
      </c>
      <c r="S174" s="180">
        <v>0</v>
      </c>
      <c r="T174" s="18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2" t="s">
        <v>267</v>
      </c>
      <c r="AT174" s="182" t="s">
        <v>179</v>
      </c>
      <c r="AU174" s="182" t="s">
        <v>81</v>
      </c>
      <c r="AY174" s="15" t="s">
        <v>121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32</v>
      </c>
      <c r="BK174" s="183">
        <f>ROUND(I174*H174,1)</f>
        <v>0</v>
      </c>
      <c r="BL174" s="15" t="s">
        <v>267</v>
      </c>
      <c r="BM174" s="182" t="s">
        <v>268</v>
      </c>
    </row>
    <row r="175" s="2" customFormat="1" ht="44.25" customHeight="1">
      <c r="A175" s="34"/>
      <c r="B175" s="171"/>
      <c r="C175" s="184" t="s">
        <v>269</v>
      </c>
      <c r="D175" s="184" t="s">
        <v>179</v>
      </c>
      <c r="E175" s="185" t="s">
        <v>270</v>
      </c>
      <c r="F175" s="186" t="s">
        <v>271</v>
      </c>
      <c r="G175" s="187" t="s">
        <v>182</v>
      </c>
      <c r="H175" s="188">
        <v>2</v>
      </c>
      <c r="I175" s="189"/>
      <c r="J175" s="188">
        <f>ROUND(I175*H175,1)</f>
        <v>0</v>
      </c>
      <c r="K175" s="186" t="s">
        <v>1</v>
      </c>
      <c r="L175" s="190"/>
      <c r="M175" s="191" t="s">
        <v>1</v>
      </c>
      <c r="N175" s="192" t="s">
        <v>40</v>
      </c>
      <c r="O175" s="73"/>
      <c r="P175" s="180">
        <f>O175*H175</f>
        <v>0</v>
      </c>
      <c r="Q175" s="180">
        <v>0.0014499999999999999</v>
      </c>
      <c r="R175" s="180">
        <f>Q175*H175</f>
        <v>0.0028999999999999998</v>
      </c>
      <c r="S175" s="180">
        <v>0</v>
      </c>
      <c r="T175" s="18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2" t="s">
        <v>267</v>
      </c>
      <c r="AT175" s="182" t="s">
        <v>179</v>
      </c>
      <c r="AU175" s="182" t="s">
        <v>81</v>
      </c>
      <c r="AY175" s="15" t="s">
        <v>121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5" t="s">
        <v>32</v>
      </c>
      <c r="BK175" s="183">
        <f>ROUND(I175*H175,1)</f>
        <v>0</v>
      </c>
      <c r="BL175" s="15" t="s">
        <v>267</v>
      </c>
      <c r="BM175" s="182" t="s">
        <v>272</v>
      </c>
    </row>
    <row r="176" s="2" customFormat="1" ht="16.5" customHeight="1">
      <c r="A176" s="34"/>
      <c r="B176" s="171"/>
      <c r="C176" s="184" t="s">
        <v>273</v>
      </c>
      <c r="D176" s="184" t="s">
        <v>179</v>
      </c>
      <c r="E176" s="185" t="s">
        <v>274</v>
      </c>
      <c r="F176" s="186" t="s">
        <v>275</v>
      </c>
      <c r="G176" s="187" t="s">
        <v>182</v>
      </c>
      <c r="H176" s="188">
        <v>18</v>
      </c>
      <c r="I176" s="189"/>
      <c r="J176" s="188">
        <f>ROUND(I176*H176,1)</f>
        <v>0</v>
      </c>
      <c r="K176" s="186" t="s">
        <v>127</v>
      </c>
      <c r="L176" s="190"/>
      <c r="M176" s="191" t="s">
        <v>1</v>
      </c>
      <c r="N176" s="192" t="s">
        <v>40</v>
      </c>
      <c r="O176" s="73"/>
      <c r="P176" s="180">
        <f>O176*H176</f>
        <v>0</v>
      </c>
      <c r="Q176" s="180">
        <v>0.0030300000000000001</v>
      </c>
      <c r="R176" s="180">
        <f>Q176*H176</f>
        <v>0.054540000000000005</v>
      </c>
      <c r="S176" s="180">
        <v>0</v>
      </c>
      <c r="T176" s="18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267</v>
      </c>
      <c r="AT176" s="182" t="s">
        <v>179</v>
      </c>
      <c r="AU176" s="182" t="s">
        <v>81</v>
      </c>
      <c r="AY176" s="15" t="s">
        <v>121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32</v>
      </c>
      <c r="BK176" s="183">
        <f>ROUND(I176*H176,1)</f>
        <v>0</v>
      </c>
      <c r="BL176" s="15" t="s">
        <v>267</v>
      </c>
      <c r="BM176" s="182" t="s">
        <v>276</v>
      </c>
    </row>
    <row r="177" s="2" customFormat="1" ht="16.5" customHeight="1">
      <c r="A177" s="34"/>
      <c r="B177" s="171"/>
      <c r="C177" s="184" t="s">
        <v>277</v>
      </c>
      <c r="D177" s="184" t="s">
        <v>179</v>
      </c>
      <c r="E177" s="185" t="s">
        <v>278</v>
      </c>
      <c r="F177" s="186" t="s">
        <v>279</v>
      </c>
      <c r="G177" s="187" t="s">
        <v>182</v>
      </c>
      <c r="H177" s="188">
        <v>2</v>
      </c>
      <c r="I177" s="189"/>
      <c r="J177" s="188">
        <f>ROUND(I177*H177,1)</f>
        <v>0</v>
      </c>
      <c r="K177" s="186" t="s">
        <v>280</v>
      </c>
      <c r="L177" s="190"/>
      <c r="M177" s="191" t="s">
        <v>1</v>
      </c>
      <c r="N177" s="192" t="s">
        <v>40</v>
      </c>
      <c r="O177" s="73"/>
      <c r="P177" s="180">
        <f>O177*H177</f>
        <v>0</v>
      </c>
      <c r="Q177" s="180">
        <v>0.00096000000000000002</v>
      </c>
      <c r="R177" s="180">
        <f>Q177*H177</f>
        <v>0.0019200000000000001</v>
      </c>
      <c r="S177" s="180">
        <v>0</v>
      </c>
      <c r="T177" s="18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2" t="s">
        <v>267</v>
      </c>
      <c r="AT177" s="182" t="s">
        <v>179</v>
      </c>
      <c r="AU177" s="182" t="s">
        <v>81</v>
      </c>
      <c r="AY177" s="15" t="s">
        <v>121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5" t="s">
        <v>32</v>
      </c>
      <c r="BK177" s="183">
        <f>ROUND(I177*H177,1)</f>
        <v>0</v>
      </c>
      <c r="BL177" s="15" t="s">
        <v>267</v>
      </c>
      <c r="BM177" s="182" t="s">
        <v>281</v>
      </c>
    </row>
    <row r="178" s="2" customFormat="1" ht="16.5" customHeight="1">
      <c r="A178" s="34"/>
      <c r="B178" s="171"/>
      <c r="C178" s="184" t="s">
        <v>282</v>
      </c>
      <c r="D178" s="184" t="s">
        <v>179</v>
      </c>
      <c r="E178" s="185" t="s">
        <v>283</v>
      </c>
      <c r="F178" s="186" t="s">
        <v>284</v>
      </c>
      <c r="G178" s="187" t="s">
        <v>211</v>
      </c>
      <c r="H178" s="188">
        <v>2</v>
      </c>
      <c r="I178" s="189"/>
      <c r="J178" s="188">
        <f>ROUND(I178*H178,1)</f>
        <v>0</v>
      </c>
      <c r="K178" s="186" t="s">
        <v>280</v>
      </c>
      <c r="L178" s="190"/>
      <c r="M178" s="191" t="s">
        <v>1</v>
      </c>
      <c r="N178" s="192" t="s">
        <v>40</v>
      </c>
      <c r="O178" s="73"/>
      <c r="P178" s="180">
        <f>O178*H178</f>
        <v>0</v>
      </c>
      <c r="Q178" s="180">
        <v>0.00022000000000000001</v>
      </c>
      <c r="R178" s="180">
        <f>Q178*H178</f>
        <v>0.00044000000000000002</v>
      </c>
      <c r="S178" s="180">
        <v>0</v>
      </c>
      <c r="T178" s="18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2" t="s">
        <v>267</v>
      </c>
      <c r="AT178" s="182" t="s">
        <v>179</v>
      </c>
      <c r="AU178" s="182" t="s">
        <v>81</v>
      </c>
      <c r="AY178" s="15" t="s">
        <v>121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32</v>
      </c>
      <c r="BK178" s="183">
        <f>ROUND(I178*H178,1)</f>
        <v>0</v>
      </c>
      <c r="BL178" s="15" t="s">
        <v>267</v>
      </c>
      <c r="BM178" s="182" t="s">
        <v>285</v>
      </c>
    </row>
    <row r="179" s="2" customFormat="1" ht="16.5" customHeight="1">
      <c r="A179" s="34"/>
      <c r="B179" s="171"/>
      <c r="C179" s="184" t="s">
        <v>286</v>
      </c>
      <c r="D179" s="184" t="s">
        <v>179</v>
      </c>
      <c r="E179" s="185" t="s">
        <v>287</v>
      </c>
      <c r="F179" s="186" t="s">
        <v>288</v>
      </c>
      <c r="G179" s="187" t="s">
        <v>211</v>
      </c>
      <c r="H179" s="188">
        <v>2</v>
      </c>
      <c r="I179" s="189"/>
      <c r="J179" s="188">
        <f>ROUND(I179*H179,1)</f>
        <v>0</v>
      </c>
      <c r="K179" s="186" t="s">
        <v>127</v>
      </c>
      <c r="L179" s="190"/>
      <c r="M179" s="191" t="s">
        <v>1</v>
      </c>
      <c r="N179" s="192" t="s">
        <v>40</v>
      </c>
      <c r="O179" s="73"/>
      <c r="P179" s="180">
        <f>O179*H179</f>
        <v>0</v>
      </c>
      <c r="Q179" s="180">
        <v>0.00038999999999999999</v>
      </c>
      <c r="R179" s="180">
        <f>Q179*H179</f>
        <v>0.00077999999999999999</v>
      </c>
      <c r="S179" s="180">
        <v>0</v>
      </c>
      <c r="T179" s="18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2" t="s">
        <v>267</v>
      </c>
      <c r="AT179" s="182" t="s">
        <v>179</v>
      </c>
      <c r="AU179" s="182" t="s">
        <v>81</v>
      </c>
      <c r="AY179" s="15" t="s">
        <v>121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5" t="s">
        <v>32</v>
      </c>
      <c r="BK179" s="183">
        <f>ROUND(I179*H179,1)</f>
        <v>0</v>
      </c>
      <c r="BL179" s="15" t="s">
        <v>267</v>
      </c>
      <c r="BM179" s="182" t="s">
        <v>289</v>
      </c>
    </row>
    <row r="180" s="2" customFormat="1" ht="16.5" customHeight="1">
      <c r="A180" s="34"/>
      <c r="B180" s="171"/>
      <c r="C180" s="184" t="s">
        <v>290</v>
      </c>
      <c r="D180" s="184" t="s">
        <v>179</v>
      </c>
      <c r="E180" s="185" t="s">
        <v>291</v>
      </c>
      <c r="F180" s="186" t="s">
        <v>292</v>
      </c>
      <c r="G180" s="187" t="s">
        <v>211</v>
      </c>
      <c r="H180" s="188">
        <v>1</v>
      </c>
      <c r="I180" s="189"/>
      <c r="J180" s="188">
        <f>ROUND(I180*H180,1)</f>
        <v>0</v>
      </c>
      <c r="K180" s="186" t="s">
        <v>127</v>
      </c>
      <c r="L180" s="190"/>
      <c r="M180" s="191" t="s">
        <v>1</v>
      </c>
      <c r="N180" s="192" t="s">
        <v>40</v>
      </c>
      <c r="O180" s="73"/>
      <c r="P180" s="180">
        <f>O180*H180</f>
        <v>0</v>
      </c>
      <c r="Q180" s="180">
        <v>0.00042999999999999999</v>
      </c>
      <c r="R180" s="180">
        <f>Q180*H180</f>
        <v>0.00042999999999999999</v>
      </c>
      <c r="S180" s="180">
        <v>0</v>
      </c>
      <c r="T180" s="18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2" t="s">
        <v>267</v>
      </c>
      <c r="AT180" s="182" t="s">
        <v>179</v>
      </c>
      <c r="AU180" s="182" t="s">
        <v>81</v>
      </c>
      <c r="AY180" s="15" t="s">
        <v>121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5" t="s">
        <v>32</v>
      </c>
      <c r="BK180" s="183">
        <f>ROUND(I180*H180,1)</f>
        <v>0</v>
      </c>
      <c r="BL180" s="15" t="s">
        <v>267</v>
      </c>
      <c r="BM180" s="182" t="s">
        <v>293</v>
      </c>
    </row>
    <row r="181" s="2" customFormat="1" ht="16.5" customHeight="1">
      <c r="A181" s="34"/>
      <c r="B181" s="171"/>
      <c r="C181" s="184" t="s">
        <v>294</v>
      </c>
      <c r="D181" s="184" t="s">
        <v>179</v>
      </c>
      <c r="E181" s="185" t="s">
        <v>295</v>
      </c>
      <c r="F181" s="186" t="s">
        <v>296</v>
      </c>
      <c r="G181" s="187" t="s">
        <v>211</v>
      </c>
      <c r="H181" s="188">
        <v>1</v>
      </c>
      <c r="I181" s="189"/>
      <c r="J181" s="188">
        <f>ROUND(I181*H181,1)</f>
        <v>0</v>
      </c>
      <c r="K181" s="186" t="s">
        <v>127</v>
      </c>
      <c r="L181" s="190"/>
      <c r="M181" s="191" t="s">
        <v>1</v>
      </c>
      <c r="N181" s="192" t="s">
        <v>40</v>
      </c>
      <c r="O181" s="73"/>
      <c r="P181" s="180">
        <f>O181*H181</f>
        <v>0</v>
      </c>
      <c r="Q181" s="180">
        <v>0.00032000000000000003</v>
      </c>
      <c r="R181" s="180">
        <f>Q181*H181</f>
        <v>0.00032000000000000003</v>
      </c>
      <c r="S181" s="180">
        <v>0</v>
      </c>
      <c r="T181" s="18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2" t="s">
        <v>267</v>
      </c>
      <c r="AT181" s="182" t="s">
        <v>179</v>
      </c>
      <c r="AU181" s="182" t="s">
        <v>81</v>
      </c>
      <c r="AY181" s="15" t="s">
        <v>121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32</v>
      </c>
      <c r="BK181" s="183">
        <f>ROUND(I181*H181,1)</f>
        <v>0</v>
      </c>
      <c r="BL181" s="15" t="s">
        <v>267</v>
      </c>
      <c r="BM181" s="182" t="s">
        <v>297</v>
      </c>
    </row>
    <row r="182" s="2" customFormat="1" ht="16.5" customHeight="1">
      <c r="A182" s="34"/>
      <c r="B182" s="171"/>
      <c r="C182" s="184" t="s">
        <v>298</v>
      </c>
      <c r="D182" s="184" t="s">
        <v>179</v>
      </c>
      <c r="E182" s="185" t="s">
        <v>299</v>
      </c>
      <c r="F182" s="186" t="s">
        <v>300</v>
      </c>
      <c r="G182" s="187" t="s">
        <v>211</v>
      </c>
      <c r="H182" s="188">
        <v>1</v>
      </c>
      <c r="I182" s="189"/>
      <c r="J182" s="188">
        <f>ROUND(I182*H182,1)</f>
        <v>0</v>
      </c>
      <c r="K182" s="186" t="s">
        <v>1</v>
      </c>
      <c r="L182" s="190"/>
      <c r="M182" s="191" t="s">
        <v>1</v>
      </c>
      <c r="N182" s="192" t="s">
        <v>40</v>
      </c>
      <c r="O182" s="73"/>
      <c r="P182" s="180">
        <f>O182*H182</f>
        <v>0</v>
      </c>
      <c r="Q182" s="180">
        <v>0.00076999999999999996</v>
      </c>
      <c r="R182" s="180">
        <f>Q182*H182</f>
        <v>0.00076999999999999996</v>
      </c>
      <c r="S182" s="180">
        <v>0</v>
      </c>
      <c r="T182" s="18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2" t="s">
        <v>267</v>
      </c>
      <c r="AT182" s="182" t="s">
        <v>179</v>
      </c>
      <c r="AU182" s="182" t="s">
        <v>81</v>
      </c>
      <c r="AY182" s="15" t="s">
        <v>121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5" t="s">
        <v>32</v>
      </c>
      <c r="BK182" s="183">
        <f>ROUND(I182*H182,1)</f>
        <v>0</v>
      </c>
      <c r="BL182" s="15" t="s">
        <v>267</v>
      </c>
      <c r="BM182" s="182" t="s">
        <v>301</v>
      </c>
    </row>
    <row r="183" s="2" customFormat="1" ht="16.5" customHeight="1">
      <c r="A183" s="34"/>
      <c r="B183" s="171"/>
      <c r="C183" s="184" t="s">
        <v>302</v>
      </c>
      <c r="D183" s="184" t="s">
        <v>179</v>
      </c>
      <c r="E183" s="185" t="s">
        <v>303</v>
      </c>
      <c r="F183" s="186" t="s">
        <v>304</v>
      </c>
      <c r="G183" s="187" t="s">
        <v>211</v>
      </c>
      <c r="H183" s="188">
        <v>1</v>
      </c>
      <c r="I183" s="189"/>
      <c r="J183" s="188">
        <f>ROUND(I183*H183,1)</f>
        <v>0</v>
      </c>
      <c r="K183" s="186" t="s">
        <v>1</v>
      </c>
      <c r="L183" s="190"/>
      <c r="M183" s="191" t="s">
        <v>1</v>
      </c>
      <c r="N183" s="192" t="s">
        <v>40</v>
      </c>
      <c r="O183" s="73"/>
      <c r="P183" s="180">
        <f>O183*H183</f>
        <v>0</v>
      </c>
      <c r="Q183" s="180">
        <v>0.0045999999999999999</v>
      </c>
      <c r="R183" s="180">
        <f>Q183*H183</f>
        <v>0.0045999999999999999</v>
      </c>
      <c r="S183" s="180">
        <v>0</v>
      </c>
      <c r="T183" s="18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2" t="s">
        <v>267</v>
      </c>
      <c r="AT183" s="182" t="s">
        <v>179</v>
      </c>
      <c r="AU183" s="182" t="s">
        <v>81</v>
      </c>
      <c r="AY183" s="15" t="s">
        <v>121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5" t="s">
        <v>32</v>
      </c>
      <c r="BK183" s="183">
        <f>ROUND(I183*H183,1)</f>
        <v>0</v>
      </c>
      <c r="BL183" s="15" t="s">
        <v>267</v>
      </c>
      <c r="BM183" s="182" t="s">
        <v>305</v>
      </c>
    </row>
    <row r="184" s="2" customFormat="1" ht="16.5" customHeight="1">
      <c r="A184" s="34"/>
      <c r="B184" s="171"/>
      <c r="C184" s="184" t="s">
        <v>306</v>
      </c>
      <c r="D184" s="184" t="s">
        <v>179</v>
      </c>
      <c r="E184" s="185" t="s">
        <v>307</v>
      </c>
      <c r="F184" s="186" t="s">
        <v>308</v>
      </c>
      <c r="G184" s="187" t="s">
        <v>211</v>
      </c>
      <c r="H184" s="188">
        <v>7</v>
      </c>
      <c r="I184" s="189"/>
      <c r="J184" s="188">
        <f>ROUND(I184*H184,1)</f>
        <v>0</v>
      </c>
      <c r="K184" s="186" t="s">
        <v>1</v>
      </c>
      <c r="L184" s="190"/>
      <c r="M184" s="191" t="s">
        <v>1</v>
      </c>
      <c r="N184" s="192" t="s">
        <v>40</v>
      </c>
      <c r="O184" s="73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2" t="s">
        <v>309</v>
      </c>
      <c r="AT184" s="182" t="s">
        <v>179</v>
      </c>
      <c r="AU184" s="182" t="s">
        <v>81</v>
      </c>
      <c r="AY184" s="15" t="s">
        <v>121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32</v>
      </c>
      <c r="BK184" s="183">
        <f>ROUND(I184*H184,1)</f>
        <v>0</v>
      </c>
      <c r="BL184" s="15" t="s">
        <v>262</v>
      </c>
      <c r="BM184" s="182" t="s">
        <v>310</v>
      </c>
    </row>
    <row r="185" s="2" customFormat="1" ht="24.15" customHeight="1">
      <c r="A185" s="34"/>
      <c r="B185" s="171"/>
      <c r="C185" s="172" t="s">
        <v>311</v>
      </c>
      <c r="D185" s="172" t="s">
        <v>123</v>
      </c>
      <c r="E185" s="173" t="s">
        <v>312</v>
      </c>
      <c r="F185" s="174" t="s">
        <v>313</v>
      </c>
      <c r="G185" s="175" t="s">
        <v>182</v>
      </c>
      <c r="H185" s="176">
        <v>26</v>
      </c>
      <c r="I185" s="177"/>
      <c r="J185" s="176">
        <f>ROUND(I185*H185,1)</f>
        <v>0</v>
      </c>
      <c r="K185" s="174" t="s">
        <v>127</v>
      </c>
      <c r="L185" s="35"/>
      <c r="M185" s="178" t="s">
        <v>1</v>
      </c>
      <c r="N185" s="179" t="s">
        <v>40</v>
      </c>
      <c r="O185" s="73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2" t="s">
        <v>262</v>
      </c>
      <c r="AT185" s="182" t="s">
        <v>123</v>
      </c>
      <c r="AU185" s="182" t="s">
        <v>81</v>
      </c>
      <c r="AY185" s="15" t="s">
        <v>121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5" t="s">
        <v>32</v>
      </c>
      <c r="BK185" s="183">
        <f>ROUND(I185*H185,1)</f>
        <v>0</v>
      </c>
      <c r="BL185" s="15" t="s">
        <v>262</v>
      </c>
      <c r="BM185" s="182" t="s">
        <v>314</v>
      </c>
    </row>
    <row r="186" s="2" customFormat="1" ht="37.8" customHeight="1">
      <c r="A186" s="34"/>
      <c r="B186" s="171"/>
      <c r="C186" s="172" t="s">
        <v>315</v>
      </c>
      <c r="D186" s="172" t="s">
        <v>123</v>
      </c>
      <c r="E186" s="173" t="s">
        <v>316</v>
      </c>
      <c r="F186" s="174" t="s">
        <v>317</v>
      </c>
      <c r="G186" s="175" t="s">
        <v>211</v>
      </c>
      <c r="H186" s="176">
        <v>2</v>
      </c>
      <c r="I186" s="177"/>
      <c r="J186" s="176">
        <f>ROUND(I186*H186,1)</f>
        <v>0</v>
      </c>
      <c r="K186" s="174" t="s">
        <v>127</v>
      </c>
      <c r="L186" s="35"/>
      <c r="M186" s="178" t="s">
        <v>1</v>
      </c>
      <c r="N186" s="179" t="s">
        <v>40</v>
      </c>
      <c r="O186" s="73"/>
      <c r="P186" s="180">
        <f>O186*H186</f>
        <v>0</v>
      </c>
      <c r="Q186" s="180">
        <v>0.00029153000000000002</v>
      </c>
      <c r="R186" s="180">
        <f>Q186*H186</f>
        <v>0.00058306000000000005</v>
      </c>
      <c r="S186" s="180">
        <v>0</v>
      </c>
      <c r="T186" s="18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2" t="s">
        <v>262</v>
      </c>
      <c r="AT186" s="182" t="s">
        <v>123</v>
      </c>
      <c r="AU186" s="182" t="s">
        <v>81</v>
      </c>
      <c r="AY186" s="15" t="s">
        <v>121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5" t="s">
        <v>32</v>
      </c>
      <c r="BK186" s="183">
        <f>ROUND(I186*H186,1)</f>
        <v>0</v>
      </c>
      <c r="BL186" s="15" t="s">
        <v>262</v>
      </c>
      <c r="BM186" s="182" t="s">
        <v>318</v>
      </c>
    </row>
    <row r="187" s="2" customFormat="1" ht="24.15" customHeight="1">
      <c r="A187" s="34"/>
      <c r="B187" s="171"/>
      <c r="C187" s="172" t="s">
        <v>319</v>
      </c>
      <c r="D187" s="172" t="s">
        <v>123</v>
      </c>
      <c r="E187" s="173" t="s">
        <v>320</v>
      </c>
      <c r="F187" s="174" t="s">
        <v>321</v>
      </c>
      <c r="G187" s="175" t="s">
        <v>211</v>
      </c>
      <c r="H187" s="176">
        <v>1</v>
      </c>
      <c r="I187" s="177"/>
      <c r="J187" s="176">
        <f>ROUND(I187*H187,1)</f>
        <v>0</v>
      </c>
      <c r="K187" s="174" t="s">
        <v>127</v>
      </c>
      <c r="L187" s="35"/>
      <c r="M187" s="178" t="s">
        <v>1</v>
      </c>
      <c r="N187" s="179" t="s">
        <v>40</v>
      </c>
      <c r="O187" s="73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2" t="s">
        <v>262</v>
      </c>
      <c r="AT187" s="182" t="s">
        <v>123</v>
      </c>
      <c r="AU187" s="182" t="s">
        <v>81</v>
      </c>
      <c r="AY187" s="15" t="s">
        <v>121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5" t="s">
        <v>32</v>
      </c>
      <c r="BK187" s="183">
        <f>ROUND(I187*H187,1)</f>
        <v>0</v>
      </c>
      <c r="BL187" s="15" t="s">
        <v>262</v>
      </c>
      <c r="BM187" s="182" t="s">
        <v>322</v>
      </c>
    </row>
    <row r="188" s="2" customFormat="1" ht="24.15" customHeight="1">
      <c r="A188" s="34"/>
      <c r="B188" s="171"/>
      <c r="C188" s="172" t="s">
        <v>323</v>
      </c>
      <c r="D188" s="172" t="s">
        <v>123</v>
      </c>
      <c r="E188" s="173" t="s">
        <v>324</v>
      </c>
      <c r="F188" s="174" t="s">
        <v>325</v>
      </c>
      <c r="G188" s="175" t="s">
        <v>182</v>
      </c>
      <c r="H188" s="176">
        <v>2</v>
      </c>
      <c r="I188" s="177"/>
      <c r="J188" s="176">
        <f>ROUND(I188*H188,1)</f>
        <v>0</v>
      </c>
      <c r="K188" s="174" t="s">
        <v>127</v>
      </c>
      <c r="L188" s="35"/>
      <c r="M188" s="178" t="s">
        <v>1</v>
      </c>
      <c r="N188" s="179" t="s">
        <v>40</v>
      </c>
      <c r="O188" s="73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2" t="s">
        <v>262</v>
      </c>
      <c r="AT188" s="182" t="s">
        <v>123</v>
      </c>
      <c r="AU188" s="182" t="s">
        <v>81</v>
      </c>
      <c r="AY188" s="15" t="s">
        <v>121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5" t="s">
        <v>32</v>
      </c>
      <c r="BK188" s="183">
        <f>ROUND(I188*H188,1)</f>
        <v>0</v>
      </c>
      <c r="BL188" s="15" t="s">
        <v>262</v>
      </c>
      <c r="BM188" s="182" t="s">
        <v>326</v>
      </c>
    </row>
    <row r="189" s="2" customFormat="1" ht="24.15" customHeight="1">
      <c r="A189" s="34"/>
      <c r="B189" s="171"/>
      <c r="C189" s="172" t="s">
        <v>327</v>
      </c>
      <c r="D189" s="172" t="s">
        <v>123</v>
      </c>
      <c r="E189" s="173" t="s">
        <v>328</v>
      </c>
      <c r="F189" s="174" t="s">
        <v>329</v>
      </c>
      <c r="G189" s="175" t="s">
        <v>182</v>
      </c>
      <c r="H189" s="176">
        <v>18</v>
      </c>
      <c r="I189" s="177"/>
      <c r="J189" s="176">
        <f>ROUND(I189*H189,1)</f>
        <v>0</v>
      </c>
      <c r="K189" s="174" t="s">
        <v>127</v>
      </c>
      <c r="L189" s="35"/>
      <c r="M189" s="178" t="s">
        <v>1</v>
      </c>
      <c r="N189" s="179" t="s">
        <v>40</v>
      </c>
      <c r="O189" s="73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2" t="s">
        <v>262</v>
      </c>
      <c r="AT189" s="182" t="s">
        <v>123</v>
      </c>
      <c r="AU189" s="182" t="s">
        <v>81</v>
      </c>
      <c r="AY189" s="15" t="s">
        <v>121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5" t="s">
        <v>32</v>
      </c>
      <c r="BK189" s="183">
        <f>ROUND(I189*H189,1)</f>
        <v>0</v>
      </c>
      <c r="BL189" s="15" t="s">
        <v>262</v>
      </c>
      <c r="BM189" s="182" t="s">
        <v>330</v>
      </c>
    </row>
    <row r="190" s="2" customFormat="1" ht="24.15" customHeight="1">
      <c r="A190" s="34"/>
      <c r="B190" s="171"/>
      <c r="C190" s="172" t="s">
        <v>331</v>
      </c>
      <c r="D190" s="172" t="s">
        <v>123</v>
      </c>
      <c r="E190" s="173" t="s">
        <v>332</v>
      </c>
      <c r="F190" s="174" t="s">
        <v>333</v>
      </c>
      <c r="G190" s="175" t="s">
        <v>182</v>
      </c>
      <c r="H190" s="176">
        <v>2</v>
      </c>
      <c r="I190" s="177"/>
      <c r="J190" s="176">
        <f>ROUND(I190*H190,1)</f>
        <v>0</v>
      </c>
      <c r="K190" s="174" t="s">
        <v>127</v>
      </c>
      <c r="L190" s="35"/>
      <c r="M190" s="178" t="s">
        <v>1</v>
      </c>
      <c r="N190" s="179" t="s">
        <v>40</v>
      </c>
      <c r="O190" s="73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2" t="s">
        <v>262</v>
      </c>
      <c r="AT190" s="182" t="s">
        <v>123</v>
      </c>
      <c r="AU190" s="182" t="s">
        <v>81</v>
      </c>
      <c r="AY190" s="15" t="s">
        <v>121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5" t="s">
        <v>32</v>
      </c>
      <c r="BK190" s="183">
        <f>ROUND(I190*H190,1)</f>
        <v>0</v>
      </c>
      <c r="BL190" s="15" t="s">
        <v>262</v>
      </c>
      <c r="BM190" s="182" t="s">
        <v>334</v>
      </c>
    </row>
    <row r="191" s="2" customFormat="1" ht="24.15" customHeight="1">
      <c r="A191" s="34"/>
      <c r="B191" s="171"/>
      <c r="C191" s="172" t="s">
        <v>335</v>
      </c>
      <c r="D191" s="172" t="s">
        <v>123</v>
      </c>
      <c r="E191" s="173" t="s">
        <v>336</v>
      </c>
      <c r="F191" s="174" t="s">
        <v>337</v>
      </c>
      <c r="G191" s="175" t="s">
        <v>182</v>
      </c>
      <c r="H191" s="176">
        <v>18</v>
      </c>
      <c r="I191" s="177"/>
      <c r="J191" s="176">
        <f>ROUND(I191*H191,1)</f>
        <v>0</v>
      </c>
      <c r="K191" s="174" t="s">
        <v>127</v>
      </c>
      <c r="L191" s="35"/>
      <c r="M191" s="178" t="s">
        <v>1</v>
      </c>
      <c r="N191" s="179" t="s">
        <v>40</v>
      </c>
      <c r="O191" s="73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2" t="s">
        <v>262</v>
      </c>
      <c r="AT191" s="182" t="s">
        <v>123</v>
      </c>
      <c r="AU191" s="182" t="s">
        <v>81</v>
      </c>
      <c r="AY191" s="15" t="s">
        <v>121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5" t="s">
        <v>32</v>
      </c>
      <c r="BK191" s="183">
        <f>ROUND(I191*H191,1)</f>
        <v>0</v>
      </c>
      <c r="BL191" s="15" t="s">
        <v>262</v>
      </c>
      <c r="BM191" s="182" t="s">
        <v>338</v>
      </c>
    </row>
    <row r="192" s="2" customFormat="1" ht="24.15" customHeight="1">
      <c r="A192" s="34"/>
      <c r="B192" s="171"/>
      <c r="C192" s="172" t="s">
        <v>339</v>
      </c>
      <c r="D192" s="172" t="s">
        <v>123</v>
      </c>
      <c r="E192" s="173" t="s">
        <v>340</v>
      </c>
      <c r="F192" s="174" t="s">
        <v>341</v>
      </c>
      <c r="G192" s="175" t="s">
        <v>182</v>
      </c>
      <c r="H192" s="176">
        <v>2</v>
      </c>
      <c r="I192" s="177"/>
      <c r="J192" s="176">
        <f>ROUND(I192*H192,1)</f>
        <v>0</v>
      </c>
      <c r="K192" s="174" t="s">
        <v>127</v>
      </c>
      <c r="L192" s="35"/>
      <c r="M192" s="178" t="s">
        <v>1</v>
      </c>
      <c r="N192" s="179" t="s">
        <v>40</v>
      </c>
      <c r="O192" s="73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2" t="s">
        <v>262</v>
      </c>
      <c r="AT192" s="182" t="s">
        <v>123</v>
      </c>
      <c r="AU192" s="182" t="s">
        <v>81</v>
      </c>
      <c r="AY192" s="15" t="s">
        <v>121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5" t="s">
        <v>32</v>
      </c>
      <c r="BK192" s="183">
        <f>ROUND(I192*H192,1)</f>
        <v>0</v>
      </c>
      <c r="BL192" s="15" t="s">
        <v>262</v>
      </c>
      <c r="BM192" s="182" t="s">
        <v>342</v>
      </c>
    </row>
    <row r="193" s="2" customFormat="1" ht="24.15" customHeight="1">
      <c r="A193" s="34"/>
      <c r="B193" s="171"/>
      <c r="C193" s="172" t="s">
        <v>343</v>
      </c>
      <c r="D193" s="172" t="s">
        <v>123</v>
      </c>
      <c r="E193" s="173" t="s">
        <v>344</v>
      </c>
      <c r="F193" s="174" t="s">
        <v>345</v>
      </c>
      <c r="G193" s="175" t="s">
        <v>182</v>
      </c>
      <c r="H193" s="176">
        <v>24</v>
      </c>
      <c r="I193" s="177"/>
      <c r="J193" s="176">
        <f>ROUND(I193*H193,1)</f>
        <v>0</v>
      </c>
      <c r="K193" s="174" t="s">
        <v>127</v>
      </c>
      <c r="L193" s="35"/>
      <c r="M193" s="178" t="s">
        <v>1</v>
      </c>
      <c r="N193" s="179" t="s">
        <v>40</v>
      </c>
      <c r="O193" s="73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2" t="s">
        <v>262</v>
      </c>
      <c r="AT193" s="182" t="s">
        <v>123</v>
      </c>
      <c r="AU193" s="182" t="s">
        <v>81</v>
      </c>
      <c r="AY193" s="15" t="s">
        <v>121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5" t="s">
        <v>32</v>
      </c>
      <c r="BK193" s="183">
        <f>ROUND(I193*H193,1)</f>
        <v>0</v>
      </c>
      <c r="BL193" s="15" t="s">
        <v>262</v>
      </c>
      <c r="BM193" s="182" t="s">
        <v>346</v>
      </c>
    </row>
    <row r="194" s="2" customFormat="1" ht="16.5" customHeight="1">
      <c r="A194" s="34"/>
      <c r="B194" s="171"/>
      <c r="C194" s="172" t="s">
        <v>347</v>
      </c>
      <c r="D194" s="172" t="s">
        <v>123</v>
      </c>
      <c r="E194" s="173" t="s">
        <v>348</v>
      </c>
      <c r="F194" s="174" t="s">
        <v>349</v>
      </c>
      <c r="G194" s="175" t="s">
        <v>182</v>
      </c>
      <c r="H194" s="176">
        <v>26</v>
      </c>
      <c r="I194" s="177"/>
      <c r="J194" s="176">
        <f>ROUND(I194*H194,1)</f>
        <v>0</v>
      </c>
      <c r="K194" s="174" t="s">
        <v>127</v>
      </c>
      <c r="L194" s="35"/>
      <c r="M194" s="178" t="s">
        <v>1</v>
      </c>
      <c r="N194" s="179" t="s">
        <v>40</v>
      </c>
      <c r="O194" s="73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2" t="s">
        <v>262</v>
      </c>
      <c r="AT194" s="182" t="s">
        <v>123</v>
      </c>
      <c r="AU194" s="182" t="s">
        <v>81</v>
      </c>
      <c r="AY194" s="15" t="s">
        <v>121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5" t="s">
        <v>32</v>
      </c>
      <c r="BK194" s="183">
        <f>ROUND(I194*H194,1)</f>
        <v>0</v>
      </c>
      <c r="BL194" s="15" t="s">
        <v>262</v>
      </c>
      <c r="BM194" s="182" t="s">
        <v>350</v>
      </c>
    </row>
    <row r="195" s="2" customFormat="1" ht="21.75" customHeight="1">
      <c r="A195" s="34"/>
      <c r="B195" s="171"/>
      <c r="C195" s="172" t="s">
        <v>351</v>
      </c>
      <c r="D195" s="172" t="s">
        <v>123</v>
      </c>
      <c r="E195" s="173" t="s">
        <v>352</v>
      </c>
      <c r="F195" s="174" t="s">
        <v>353</v>
      </c>
      <c r="G195" s="175" t="s">
        <v>182</v>
      </c>
      <c r="H195" s="176">
        <v>26</v>
      </c>
      <c r="I195" s="177"/>
      <c r="J195" s="176">
        <f>ROUND(I195*H195,1)</f>
        <v>0</v>
      </c>
      <c r="K195" s="174" t="s">
        <v>127</v>
      </c>
      <c r="L195" s="35"/>
      <c r="M195" s="178" t="s">
        <v>1</v>
      </c>
      <c r="N195" s="179" t="s">
        <v>40</v>
      </c>
      <c r="O195" s="73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2" t="s">
        <v>262</v>
      </c>
      <c r="AT195" s="182" t="s">
        <v>123</v>
      </c>
      <c r="AU195" s="182" t="s">
        <v>81</v>
      </c>
      <c r="AY195" s="15" t="s">
        <v>121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5" t="s">
        <v>32</v>
      </c>
      <c r="BK195" s="183">
        <f>ROUND(I195*H195,1)</f>
        <v>0</v>
      </c>
      <c r="BL195" s="15" t="s">
        <v>262</v>
      </c>
      <c r="BM195" s="182" t="s">
        <v>354</v>
      </c>
    </row>
    <row r="196" s="12" customFormat="1" ht="25.92" customHeight="1">
      <c r="A196" s="12"/>
      <c r="B196" s="158"/>
      <c r="C196" s="12"/>
      <c r="D196" s="159" t="s">
        <v>74</v>
      </c>
      <c r="E196" s="160" t="s">
        <v>355</v>
      </c>
      <c r="F196" s="160" t="s">
        <v>356</v>
      </c>
      <c r="G196" s="12"/>
      <c r="H196" s="12"/>
      <c r="I196" s="161"/>
      <c r="J196" s="162">
        <f>BK196</f>
        <v>0</v>
      </c>
      <c r="K196" s="12"/>
      <c r="L196" s="158"/>
      <c r="M196" s="163"/>
      <c r="N196" s="164"/>
      <c r="O196" s="164"/>
      <c r="P196" s="165">
        <f>SUM(P197:P198)</f>
        <v>0</v>
      </c>
      <c r="Q196" s="164"/>
      <c r="R196" s="165">
        <f>SUM(R197:R198)</f>
        <v>0</v>
      </c>
      <c r="S196" s="164"/>
      <c r="T196" s="166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9" t="s">
        <v>128</v>
      </c>
      <c r="AT196" s="167" t="s">
        <v>74</v>
      </c>
      <c r="AU196" s="167" t="s">
        <v>75</v>
      </c>
      <c r="AY196" s="159" t="s">
        <v>121</v>
      </c>
      <c r="BK196" s="168">
        <f>SUM(BK197:BK198)</f>
        <v>0</v>
      </c>
    </row>
    <row r="197" s="2" customFormat="1" ht="24.15" customHeight="1">
      <c r="A197" s="34"/>
      <c r="B197" s="171"/>
      <c r="C197" s="172" t="s">
        <v>357</v>
      </c>
      <c r="D197" s="172" t="s">
        <v>123</v>
      </c>
      <c r="E197" s="173" t="s">
        <v>355</v>
      </c>
      <c r="F197" s="174" t="s">
        <v>358</v>
      </c>
      <c r="G197" s="175" t="s">
        <v>359</v>
      </c>
      <c r="H197" s="176">
        <v>12</v>
      </c>
      <c r="I197" s="177"/>
      <c r="J197" s="176">
        <f>ROUND(I197*H197,1)</f>
        <v>0</v>
      </c>
      <c r="K197" s="174" t="s">
        <v>1</v>
      </c>
      <c r="L197" s="35"/>
      <c r="M197" s="178" t="s">
        <v>1</v>
      </c>
      <c r="N197" s="179" t="s">
        <v>40</v>
      </c>
      <c r="O197" s="73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2" t="s">
        <v>360</v>
      </c>
      <c r="AT197" s="182" t="s">
        <v>123</v>
      </c>
      <c r="AU197" s="182" t="s">
        <v>32</v>
      </c>
      <c r="AY197" s="15" t="s">
        <v>121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5" t="s">
        <v>32</v>
      </c>
      <c r="BK197" s="183">
        <f>ROUND(I197*H197,1)</f>
        <v>0</v>
      </c>
      <c r="BL197" s="15" t="s">
        <v>360</v>
      </c>
      <c r="BM197" s="182" t="s">
        <v>361</v>
      </c>
    </row>
    <row r="198" s="2" customFormat="1" ht="24.15" customHeight="1">
      <c r="A198" s="34"/>
      <c r="B198" s="171"/>
      <c r="C198" s="184" t="s">
        <v>362</v>
      </c>
      <c r="D198" s="184" t="s">
        <v>179</v>
      </c>
      <c r="E198" s="185" t="s">
        <v>363</v>
      </c>
      <c r="F198" s="186" t="s">
        <v>364</v>
      </c>
      <c r="G198" s="187" t="s">
        <v>359</v>
      </c>
      <c r="H198" s="188">
        <v>8</v>
      </c>
      <c r="I198" s="189"/>
      <c r="J198" s="188">
        <f>ROUND(I198*H198,1)</f>
        <v>0</v>
      </c>
      <c r="K198" s="186" t="s">
        <v>1</v>
      </c>
      <c r="L198" s="190"/>
      <c r="M198" s="193" t="s">
        <v>1</v>
      </c>
      <c r="N198" s="194" t="s">
        <v>40</v>
      </c>
      <c r="O198" s="195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2" t="s">
        <v>360</v>
      </c>
      <c r="AT198" s="182" t="s">
        <v>179</v>
      </c>
      <c r="AU198" s="182" t="s">
        <v>32</v>
      </c>
      <c r="AY198" s="15" t="s">
        <v>121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5" t="s">
        <v>32</v>
      </c>
      <c r="BK198" s="183">
        <f>ROUND(I198*H198,1)</f>
        <v>0</v>
      </c>
      <c r="BL198" s="15" t="s">
        <v>360</v>
      </c>
      <c r="BM198" s="182" t="s">
        <v>365</v>
      </c>
    </row>
    <row r="199" s="2" customFormat="1" ht="6.96" customHeight="1">
      <c r="A199" s="34"/>
      <c r="B199" s="56"/>
      <c r="C199" s="57"/>
      <c r="D199" s="57"/>
      <c r="E199" s="57"/>
      <c r="F199" s="57"/>
      <c r="G199" s="57"/>
      <c r="H199" s="57"/>
      <c r="I199" s="57"/>
      <c r="J199" s="57"/>
      <c r="K199" s="57"/>
      <c r="L199" s="35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autoFilter ref="C131:K1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Ivo Neužil</dc:creator>
  <cp:lastModifiedBy>Ivo Neužil</cp:lastModifiedBy>
  <dcterms:created xsi:type="dcterms:W3CDTF">2023-09-14T10:26:01Z</dcterms:created>
  <dcterms:modified xsi:type="dcterms:W3CDTF">2023-09-14T10:26:02Z</dcterms:modified>
</cp:coreProperties>
</file>